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ulavaldti-my.sharepoint.com/personal/maran71_ulaval_ca/Documents/Postdoc DTU/Lab work/Chloride binding isotherm/"/>
    </mc:Choice>
  </mc:AlternateContent>
  <xr:revisionPtr revIDLastSave="152" documentId="11_F25DC773A252ABDACC104863A198604A5ADE58EE" xr6:coauthVersionLast="47" xr6:coauthVersionMax="47" xr10:uidLastSave="{6B355393-6313-42B3-BE4F-A64F07CF8765}"/>
  <bookViews>
    <workbookView xWindow="-110" yWindow="-110" windowWidth="19420" windowHeight="10300" tabRatio="705" activeTab="5" xr2:uid="{00000000-000D-0000-FFFF-FFFF00000000}"/>
  </bookViews>
  <sheets>
    <sheet name="PC_0.5CBI" sheetId="1" r:id="rId1"/>
    <sheet name="PCC35_0.5CBI" sheetId="2" r:id="rId2"/>
    <sheet name="PCC50_0.5CBI" sheetId="3" r:id="rId3"/>
    <sheet name="PC_0.45Model" sheetId="4" r:id="rId4"/>
    <sheet name="PCC35_0.45Model" sheetId="5" r:id="rId5"/>
    <sheet name="PCC50_0.45Mode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10" i="5"/>
  <c r="I10" i="6"/>
  <c r="I10" i="4"/>
  <c r="I7" i="4"/>
  <c r="F94" i="4"/>
  <c r="G2" i="4" s="1"/>
  <c r="F94" i="6"/>
  <c r="G87" i="6" s="1"/>
  <c r="G92" i="6"/>
  <c r="G91" i="6"/>
  <c r="G90" i="6"/>
  <c r="G89" i="6"/>
  <c r="G88" i="6"/>
  <c r="G81" i="6"/>
  <c r="G79" i="6"/>
  <c r="G78" i="6"/>
  <c r="G77" i="6"/>
  <c r="G69" i="6"/>
  <c r="G68" i="6"/>
  <c r="G67" i="6"/>
  <c r="G66" i="6"/>
  <c r="G65" i="6"/>
  <c r="G64" i="6"/>
  <c r="G57" i="6"/>
  <c r="G55" i="6"/>
  <c r="G54" i="6"/>
  <c r="G53" i="6"/>
  <c r="G45" i="6"/>
  <c r="G44" i="6"/>
  <c r="G43" i="6"/>
  <c r="G42" i="6"/>
  <c r="G41" i="6"/>
  <c r="G40" i="6"/>
  <c r="G33" i="6"/>
  <c r="G31" i="6"/>
  <c r="G30" i="6"/>
  <c r="G29" i="6"/>
  <c r="G21" i="6"/>
  <c r="G20" i="6"/>
  <c r="G19" i="6"/>
  <c r="G18" i="6"/>
  <c r="G17" i="6"/>
  <c r="G16" i="6"/>
  <c r="G9" i="6"/>
  <c r="G8" i="6"/>
  <c r="G7" i="6"/>
  <c r="G6" i="6"/>
  <c r="G5" i="6"/>
  <c r="F94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G80" i="4"/>
  <c r="G57" i="4"/>
  <c r="G56" i="4"/>
  <c r="Q4" i="4"/>
  <c r="G2" i="1"/>
  <c r="I6" i="1"/>
  <c r="G4" i="6" l="1"/>
  <c r="G28" i="6"/>
  <c r="G52" i="6"/>
  <c r="G76" i="6"/>
  <c r="G32" i="6"/>
  <c r="G56" i="6"/>
  <c r="G80" i="6"/>
  <c r="G10" i="6"/>
  <c r="G22" i="6"/>
  <c r="G34" i="6"/>
  <c r="G46" i="6"/>
  <c r="G58" i="6"/>
  <c r="G70" i="6"/>
  <c r="G82" i="6"/>
  <c r="G11" i="6"/>
  <c r="G23" i="6"/>
  <c r="G35" i="6"/>
  <c r="G47" i="6"/>
  <c r="G59" i="6"/>
  <c r="G71" i="6"/>
  <c r="G83" i="6"/>
  <c r="G12" i="6"/>
  <c r="G24" i="6"/>
  <c r="G36" i="6"/>
  <c r="G48" i="6"/>
  <c r="G60" i="6"/>
  <c r="G72" i="6"/>
  <c r="G84" i="6"/>
  <c r="G13" i="6"/>
  <c r="G25" i="6"/>
  <c r="G37" i="6"/>
  <c r="G49" i="6"/>
  <c r="G61" i="6"/>
  <c r="G73" i="6"/>
  <c r="G85" i="6"/>
  <c r="G2" i="6"/>
  <c r="G14" i="6"/>
  <c r="G26" i="6"/>
  <c r="G38" i="6"/>
  <c r="G50" i="6"/>
  <c r="G62" i="6"/>
  <c r="G74" i="6"/>
  <c r="G86" i="6"/>
  <c r="G3" i="6"/>
  <c r="G15" i="6"/>
  <c r="G27" i="6"/>
  <c r="G39" i="6"/>
  <c r="G51" i="6"/>
  <c r="G63" i="6"/>
  <c r="G75" i="6"/>
  <c r="I7" i="5"/>
  <c r="G21" i="4"/>
  <c r="G81" i="4"/>
  <c r="G68" i="4"/>
  <c r="G69" i="4"/>
  <c r="G8" i="4"/>
  <c r="G9" i="4"/>
  <c r="G20" i="4"/>
  <c r="G92" i="4"/>
  <c r="I3" i="5"/>
  <c r="G91" i="4"/>
  <c r="G79" i="4"/>
  <c r="G67" i="4"/>
  <c r="G55" i="4"/>
  <c r="G43" i="4"/>
  <c r="G31" i="4"/>
  <c r="G19" i="4"/>
  <c r="G90" i="4"/>
  <c r="G78" i="4"/>
  <c r="G66" i="4"/>
  <c r="G54" i="4"/>
  <c r="G42" i="4"/>
  <c r="G30" i="4"/>
  <c r="G18" i="4"/>
  <c r="G7" i="4"/>
  <c r="G89" i="4"/>
  <c r="G77" i="4"/>
  <c r="G65" i="4"/>
  <c r="G53" i="4"/>
  <c r="G41" i="4"/>
  <c r="G29" i="4"/>
  <c r="G17" i="4"/>
  <c r="G88" i="4"/>
  <c r="G76" i="4"/>
  <c r="G64" i="4"/>
  <c r="G52" i="4"/>
  <c r="G40" i="4"/>
  <c r="G28" i="4"/>
  <c r="G16" i="4"/>
  <c r="G6" i="4"/>
  <c r="G87" i="4"/>
  <c r="G75" i="4"/>
  <c r="G63" i="4"/>
  <c r="G51" i="4"/>
  <c r="G39" i="4"/>
  <c r="G27" i="4"/>
  <c r="G15" i="4"/>
  <c r="G5" i="4"/>
  <c r="G86" i="4"/>
  <c r="G74" i="4"/>
  <c r="G62" i="4"/>
  <c r="G50" i="4"/>
  <c r="G38" i="4"/>
  <c r="G26" i="4"/>
  <c r="G14" i="4"/>
  <c r="G85" i="4"/>
  <c r="G73" i="4"/>
  <c r="G61" i="4"/>
  <c r="G49" i="4"/>
  <c r="G37" i="4"/>
  <c r="G25" i="4"/>
  <c r="G13" i="4"/>
  <c r="G4" i="4"/>
  <c r="G84" i="4"/>
  <c r="G72" i="4"/>
  <c r="G60" i="4"/>
  <c r="G48" i="4"/>
  <c r="G36" i="4"/>
  <c r="G24" i="4"/>
  <c r="G12" i="4"/>
  <c r="G83" i="4"/>
  <c r="G71" i="4"/>
  <c r="G59" i="4"/>
  <c r="G47" i="4"/>
  <c r="G35" i="4"/>
  <c r="G23" i="4"/>
  <c r="G11" i="4"/>
  <c r="G3" i="4"/>
  <c r="G82" i="4"/>
  <c r="G70" i="4"/>
  <c r="G58" i="4"/>
  <c r="G46" i="4"/>
  <c r="G34" i="4"/>
  <c r="G22" i="4"/>
  <c r="G10" i="4"/>
  <c r="G32" i="4"/>
  <c r="G33" i="4"/>
  <c r="G44" i="4"/>
  <c r="G45" i="4"/>
  <c r="I6" i="5"/>
  <c r="I3" i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2" i="2"/>
  <c r="F94" i="1"/>
  <c r="G10" i="1" s="1"/>
  <c r="F94" i="3"/>
  <c r="G92" i="3" s="1"/>
  <c r="F94" i="2"/>
  <c r="I7" i="6" l="1"/>
  <c r="I6" i="6"/>
  <c r="I7" i="2"/>
  <c r="I3" i="6"/>
  <c r="I6" i="4"/>
  <c r="I3" i="4"/>
  <c r="I6" i="2"/>
  <c r="I3" i="2"/>
  <c r="G14" i="1"/>
  <c r="G77" i="1"/>
  <c r="G53" i="1"/>
  <c r="G41" i="1"/>
  <c r="G5" i="1"/>
  <c r="G76" i="1"/>
  <c r="G52" i="1"/>
  <c r="G28" i="1"/>
  <c r="G16" i="1"/>
  <c r="G4" i="1"/>
  <c r="G75" i="1"/>
  <c r="G63" i="1"/>
  <c r="G39" i="1"/>
  <c r="G27" i="1"/>
  <c r="G15" i="1"/>
  <c r="G3" i="1"/>
  <c r="G86" i="1"/>
  <c r="G74" i="1"/>
  <c r="G62" i="1"/>
  <c r="G50" i="1"/>
  <c r="G38" i="1"/>
  <c r="G26" i="1"/>
  <c r="G85" i="1"/>
  <c r="G73" i="1"/>
  <c r="G61" i="1"/>
  <c r="G49" i="1"/>
  <c r="G37" i="1"/>
  <c r="G25" i="1"/>
  <c r="G13" i="1"/>
  <c r="G12" i="1"/>
  <c r="G69" i="1"/>
  <c r="G45" i="1"/>
  <c r="G21" i="1"/>
  <c r="G9" i="1"/>
  <c r="G92" i="1"/>
  <c r="G56" i="1"/>
  <c r="G32" i="1"/>
  <c r="G20" i="1"/>
  <c r="G91" i="1"/>
  <c r="G67" i="1"/>
  <c r="G43" i="1"/>
  <c r="G19" i="1"/>
  <c r="G7" i="1"/>
  <c r="G78" i="1"/>
  <c r="G66" i="1"/>
  <c r="G54" i="1"/>
  <c r="G30" i="1"/>
  <c r="G18" i="1"/>
  <c r="G89" i="1"/>
  <c r="G65" i="1"/>
  <c r="G29" i="1"/>
  <c r="G88" i="1"/>
  <c r="G64" i="1"/>
  <c r="G40" i="1"/>
  <c r="G87" i="1"/>
  <c r="G51" i="1"/>
  <c r="G84" i="1"/>
  <c r="G72" i="1"/>
  <c r="G60" i="1"/>
  <c r="G48" i="1"/>
  <c r="G36" i="1"/>
  <c r="G24" i="1"/>
  <c r="G83" i="1"/>
  <c r="G71" i="1"/>
  <c r="G59" i="1"/>
  <c r="G47" i="1"/>
  <c r="G35" i="1"/>
  <c r="G23" i="1"/>
  <c r="G11" i="1"/>
  <c r="G81" i="1"/>
  <c r="G57" i="1"/>
  <c r="G33" i="1"/>
  <c r="G80" i="1"/>
  <c r="G68" i="1"/>
  <c r="G44" i="1"/>
  <c r="G8" i="1"/>
  <c r="G79" i="1"/>
  <c r="G55" i="1"/>
  <c r="G31" i="1"/>
  <c r="G90" i="1"/>
  <c r="G42" i="1"/>
  <c r="G6" i="1"/>
  <c r="G17" i="1"/>
  <c r="G82" i="1"/>
  <c r="G70" i="1"/>
  <c r="G58" i="1"/>
  <c r="G46" i="1"/>
  <c r="G34" i="1"/>
  <c r="G22" i="1"/>
  <c r="G21" i="3"/>
  <c r="G81" i="3"/>
  <c r="G70" i="3"/>
  <c r="G11" i="3"/>
  <c r="G59" i="3"/>
  <c r="G84" i="3"/>
  <c r="G37" i="3"/>
  <c r="G49" i="3"/>
  <c r="G50" i="3"/>
  <c r="G3" i="3"/>
  <c r="G63" i="3"/>
  <c r="G4" i="3"/>
  <c r="G40" i="3"/>
  <c r="G88" i="3"/>
  <c r="G5" i="3"/>
  <c r="G17" i="3"/>
  <c r="G29" i="3"/>
  <c r="G41" i="3"/>
  <c r="G53" i="3"/>
  <c r="G65" i="3"/>
  <c r="G77" i="3"/>
  <c r="G89" i="3"/>
  <c r="G57" i="3"/>
  <c r="G10" i="3"/>
  <c r="G58" i="3"/>
  <c r="G35" i="3"/>
  <c r="G71" i="3"/>
  <c r="G12" i="3"/>
  <c r="G48" i="3"/>
  <c r="G61" i="3"/>
  <c r="G38" i="3"/>
  <c r="G86" i="3"/>
  <c r="G27" i="3"/>
  <c r="G87" i="3"/>
  <c r="G16" i="3"/>
  <c r="G64" i="3"/>
  <c r="G6" i="3"/>
  <c r="G18" i="3"/>
  <c r="G30" i="3"/>
  <c r="G42" i="3"/>
  <c r="G54" i="3"/>
  <c r="G66" i="3"/>
  <c r="G78" i="3"/>
  <c r="G90" i="3"/>
  <c r="G9" i="3"/>
  <c r="G33" i="3"/>
  <c r="G69" i="3"/>
  <c r="G22" i="3"/>
  <c r="G46" i="3"/>
  <c r="G83" i="3"/>
  <c r="G24" i="3"/>
  <c r="G60" i="3"/>
  <c r="G13" i="3"/>
  <c r="G73" i="3"/>
  <c r="G2" i="3"/>
  <c r="G26" i="3"/>
  <c r="G62" i="3"/>
  <c r="G15" i="3"/>
  <c r="G51" i="3"/>
  <c r="G28" i="3"/>
  <c r="G76" i="3"/>
  <c r="G7" i="3"/>
  <c r="G19" i="3"/>
  <c r="G31" i="3"/>
  <c r="G43" i="3"/>
  <c r="G55" i="3"/>
  <c r="G67" i="3"/>
  <c r="G79" i="3"/>
  <c r="G91" i="3"/>
  <c r="G45" i="3"/>
  <c r="G34" i="3"/>
  <c r="G82" i="3"/>
  <c r="G23" i="3"/>
  <c r="G47" i="3"/>
  <c r="G36" i="3"/>
  <c r="G72" i="3"/>
  <c r="G25" i="3"/>
  <c r="G85" i="3"/>
  <c r="G14" i="3"/>
  <c r="G74" i="3"/>
  <c r="G39" i="3"/>
  <c r="G75" i="3"/>
  <c r="G52" i="3"/>
  <c r="G8" i="3"/>
  <c r="G20" i="3"/>
  <c r="G32" i="3"/>
  <c r="G44" i="3"/>
  <c r="G56" i="3"/>
  <c r="G68" i="3"/>
  <c r="G80" i="3"/>
  <c r="I7" i="3" l="1"/>
  <c r="I6" i="3"/>
  <c r="I3" i="3"/>
</calcChain>
</file>

<file path=xl/sharedStrings.xml><?xml version="1.0" encoding="utf-8"?>
<sst xmlns="http://schemas.openxmlformats.org/spreadsheetml/2006/main" count="590" uniqueCount="103">
  <si>
    <t xml:space="preserve">a   aq_gen          </t>
  </si>
  <si>
    <t xml:space="preserve">g   gas_gen         </t>
  </si>
  <si>
    <t xml:space="preserve">s   C3(AF)S0.84H    </t>
  </si>
  <si>
    <t xml:space="preserve">s   CSHQ            </t>
  </si>
  <si>
    <t xml:space="preserve">s   ettringite-AlFe </t>
  </si>
  <si>
    <t xml:space="preserve">s   ettringite-FeAl </t>
  </si>
  <si>
    <t xml:space="preserve">s   monosulph-AlFe  </t>
  </si>
  <si>
    <t xml:space="preserve">s   monosulph-FeAl  </t>
  </si>
  <si>
    <t xml:space="preserve">s   straetlingite   </t>
  </si>
  <si>
    <t xml:space="preserve">s   ettringite      </t>
  </si>
  <si>
    <t xml:space="preserve">s   SO4_OH_AFm      </t>
  </si>
  <si>
    <t xml:space="preserve">s   OH_SO4_AFm      </t>
  </si>
  <si>
    <t xml:space="preserve">s   SO4_CO3_AFt     </t>
  </si>
  <si>
    <t xml:space="preserve">s   CO3_SO4_AFt     </t>
  </si>
  <si>
    <t xml:space="preserve">s   hydrotalc-pyro  </t>
  </si>
  <si>
    <t xml:space="preserve">s   MSH             </t>
  </si>
  <si>
    <t xml:space="preserve">s   Al(OH)3am       </t>
  </si>
  <si>
    <t xml:space="preserve">s   Al(OH)3mic      </t>
  </si>
  <si>
    <t xml:space="preserve">s   Gibbsite        </t>
  </si>
  <si>
    <t xml:space="preserve">s   Kaolinite       </t>
  </si>
  <si>
    <t xml:space="preserve">s   Graphite        </t>
  </si>
  <si>
    <t xml:space="preserve">s   Mayenite        </t>
  </si>
  <si>
    <t xml:space="preserve">s   Belite          </t>
  </si>
  <si>
    <t xml:space="preserve">s   Aluminate       </t>
  </si>
  <si>
    <t xml:space="preserve">s   Alite           </t>
  </si>
  <si>
    <t xml:space="preserve">s   Ferrite         </t>
  </si>
  <si>
    <t xml:space="preserve">s   CA              </t>
  </si>
  <si>
    <t xml:space="preserve">s   CA2             </t>
  </si>
  <si>
    <t xml:space="preserve">s   C4ANO3H10       </t>
  </si>
  <si>
    <t xml:space="preserve">s   C4ANO2H10       </t>
  </si>
  <si>
    <t xml:space="preserve">s   C2AH75          </t>
  </si>
  <si>
    <t xml:space="preserve">s   C3AH6           </t>
  </si>
  <si>
    <t xml:space="preserve">s   C4AH11          </t>
  </si>
  <si>
    <t xml:space="preserve">s   C4AH13          </t>
  </si>
  <si>
    <t xml:space="preserve">s   C4AH19          </t>
  </si>
  <si>
    <t xml:space="preserve">s   CAH10           </t>
  </si>
  <si>
    <t xml:space="preserve">s   C4AsH105        </t>
  </si>
  <si>
    <t xml:space="preserve">s   C4AsH12         </t>
  </si>
  <si>
    <t xml:space="preserve">s   C4AsH14         </t>
  </si>
  <si>
    <t xml:space="preserve">s   C4AsH16         </t>
  </si>
  <si>
    <t xml:space="preserve">s   C4AsH9          </t>
  </si>
  <si>
    <t xml:space="preserve">s   Chabazite       </t>
  </si>
  <si>
    <t xml:space="preserve">s   ZeoliteP        </t>
  </si>
  <si>
    <t xml:space="preserve">s   C2ASH55         </t>
  </si>
  <si>
    <t xml:space="preserve">s   C4AcH9          </t>
  </si>
  <si>
    <t xml:space="preserve">s   C4Ac0.5H105     </t>
  </si>
  <si>
    <t xml:space="preserve">s   C4Ac0.5H12      </t>
  </si>
  <si>
    <t xml:space="preserve">s   C4Ac0.5H9       </t>
  </si>
  <si>
    <t xml:space="preserve">s   C4AcH11         </t>
  </si>
  <si>
    <t xml:space="preserve">s   Friedels        </t>
  </si>
  <si>
    <t xml:space="preserve">s   Kuzels          </t>
  </si>
  <si>
    <t xml:space="preserve">s   C6AsH13         </t>
  </si>
  <si>
    <t xml:space="preserve">s   C6AsH9          </t>
  </si>
  <si>
    <t xml:space="preserve">s   Aragonite       </t>
  </si>
  <si>
    <t xml:space="preserve">s   Calcite         </t>
  </si>
  <si>
    <t xml:space="preserve">s   Fluorite        </t>
  </si>
  <si>
    <t xml:space="preserve">s   C3FH6           </t>
  </si>
  <si>
    <t xml:space="preserve">s   C4FH13          </t>
  </si>
  <si>
    <t xml:space="preserve">s   C3FS0.84H4.32   </t>
  </si>
  <si>
    <t xml:space="preserve">s   C3FS1.34H3.32   </t>
  </si>
  <si>
    <t xml:space="preserve">s   C4Fc05H10       </t>
  </si>
  <si>
    <t xml:space="preserve">s   C4FcH12         </t>
  </si>
  <si>
    <t xml:space="preserve">s   Dolomite-dis    </t>
  </si>
  <si>
    <t xml:space="preserve">s   Dolomite-ord    </t>
  </si>
  <si>
    <t xml:space="preserve">s   lime            </t>
  </si>
  <si>
    <t xml:space="preserve">s   Portlandite     </t>
  </si>
  <si>
    <t xml:space="preserve">s   Anhydrite       </t>
  </si>
  <si>
    <t xml:space="preserve">s   Gypsum          </t>
  </si>
  <si>
    <t xml:space="preserve">s   hemihydrate     </t>
  </si>
  <si>
    <t xml:space="preserve">s   Iron            </t>
  </si>
  <si>
    <t xml:space="preserve">s   Fe-carbonate    </t>
  </si>
  <si>
    <t xml:space="preserve">s   Siderite        </t>
  </si>
  <si>
    <t xml:space="preserve">s   Magnetite       </t>
  </si>
  <si>
    <t xml:space="preserve">s   Ferrihydrite-am </t>
  </si>
  <si>
    <t xml:space="preserve">s   Ferrihydrite-mc </t>
  </si>
  <si>
    <t xml:space="preserve">s   Pyrite          </t>
  </si>
  <si>
    <t xml:space="preserve">s   Troilite        </t>
  </si>
  <si>
    <t xml:space="preserve">s   Melanterite     </t>
  </si>
  <si>
    <t xml:space="preserve">s   arcanite        </t>
  </si>
  <si>
    <t xml:space="preserve">s   syngenite       </t>
  </si>
  <si>
    <t xml:space="preserve">s   K-oxide         </t>
  </si>
  <si>
    <t xml:space="preserve">s   OH-hydrotalcite </t>
  </si>
  <si>
    <t xml:space="preserve">s   Magnesite       </t>
  </si>
  <si>
    <t xml:space="preserve">s   Brucite         </t>
  </si>
  <si>
    <t xml:space="preserve">s   thenardite      </t>
  </si>
  <si>
    <t xml:space="preserve">s   Natrolite       </t>
  </si>
  <si>
    <t xml:space="preserve">s   ZeoliteX        </t>
  </si>
  <si>
    <t xml:space="preserve">s   ZeoliteY        </t>
  </si>
  <si>
    <t xml:space="preserve">s   Na-oxide        </t>
  </si>
  <si>
    <t xml:space="preserve">s   Sulphur         </t>
  </si>
  <si>
    <t xml:space="preserve">s   Silica-amorph   </t>
  </si>
  <si>
    <t>Vol</t>
  </si>
  <si>
    <t>Mass</t>
  </si>
  <si>
    <t>Total</t>
  </si>
  <si>
    <t>Mas [g/100 g hydrated paste]</t>
  </si>
  <si>
    <t>g dry/g CSH</t>
  </si>
  <si>
    <t>g dry/g hydrate</t>
  </si>
  <si>
    <t>alpha</t>
  </si>
  <si>
    <t>fc</t>
  </si>
  <si>
    <t>Wno</t>
  </si>
  <si>
    <t>W</t>
  </si>
  <si>
    <t>Wgel</t>
  </si>
  <si>
    <t>g hydrate/100 g binder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</si>
</sst>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2C4DA820-E271-4234-854B-E8E4AB8CB5AB}">
  <we:reference id="026e7b2b-fa4d-4fe0-bf3b-b965f6f25bee" version="1.0.0.76" store="EXCatalog" storeType="EXCatalog"/>
  <we:alternateReferences>
    <we:reference id="WA200000565" version="1.0.0.76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RDP.Data</we:customFunctionIds>
        <we:customFunctionIds>RDP.Price</we:customFunctionIds>
        <we:customFunctionIds>RDP.HistoricalPricing</we:customFunctionIds>
        <we:customFunctionIds>RDP.Analytics</we:customFunctionIds>
        <we:customFunctionIds>RDP.Search</we:customFunctionIds>
        <we:customFunctionIds>RDP.Now</we:customFunctionIds>
        <we:customFunctionIds>RDP.Today</we:customFunctionIds>
        <we:customFunctionIds>RDP.Aggregate</we:customFunctionIds>
      </we:customFunctionIdList>
    </a:ext>
  </we:extLst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4"/>
  <sheetViews>
    <sheetView workbookViewId="0">
      <selection activeCell="K10" sqref="K10"/>
    </sheetView>
  </sheetViews>
  <sheetFormatPr defaultRowHeight="14.5" x14ac:dyDescent="0.35"/>
  <cols>
    <col min="7" max="7" width="27" bestFit="1" customWidth="1"/>
  </cols>
  <sheetData>
    <row r="1" spans="1:17" x14ac:dyDescent="0.35">
      <c r="E1" t="s">
        <v>91</v>
      </c>
      <c r="F1" t="s">
        <v>92</v>
      </c>
      <c r="G1" t="s">
        <v>94</v>
      </c>
    </row>
    <row r="2" spans="1:17" x14ac:dyDescent="0.35">
      <c r="A2" t="s">
        <v>0</v>
      </c>
      <c r="B2">
        <v>98</v>
      </c>
      <c r="C2">
        <v>0.74286600000000003</v>
      </c>
      <c r="D2" s="1">
        <v>1.334404E-7</v>
      </c>
      <c r="E2">
        <v>13.29064</v>
      </c>
      <c r="F2">
        <v>13.424010000000001</v>
      </c>
      <c r="G2" s="2">
        <f>F2*100/$F$94</f>
        <v>8.9433774794911916</v>
      </c>
      <c r="I2" t="s">
        <v>95</v>
      </c>
    </row>
    <row r="3" spans="1:17" x14ac:dyDescent="0.35">
      <c r="A3" t="s">
        <v>1</v>
      </c>
      <c r="B3">
        <v>7</v>
      </c>
      <c r="C3">
        <v>3.1830439999999999E-3</v>
      </c>
      <c r="D3" s="1">
        <v>-2.2735860000000001E-8</v>
      </c>
      <c r="E3">
        <v>77.583479999999994</v>
      </c>
      <c r="F3">
        <v>0.1007919</v>
      </c>
      <c r="G3" s="2">
        <f t="shared" ref="G3:G66" si="0">F3*100/$F$94</f>
        <v>6.7149831427057063E-2</v>
      </c>
      <c r="I3" s="2">
        <f>SUM(G4:G92)/G5</f>
        <v>2.3397739499779946</v>
      </c>
    </row>
    <row r="4" spans="1:17" x14ac:dyDescent="0.35">
      <c r="A4" t="s">
        <v>2</v>
      </c>
      <c r="B4">
        <v>2</v>
      </c>
      <c r="C4">
        <v>4.1063500000000003E-2</v>
      </c>
      <c r="D4" s="1">
        <v>1.891378E-7</v>
      </c>
      <c r="E4">
        <v>5.991034</v>
      </c>
      <c r="F4">
        <v>17.70082</v>
      </c>
      <c r="G4" s="2">
        <f t="shared" si="0"/>
        <v>11.792684522473335</v>
      </c>
      <c r="Q4" s="3"/>
    </row>
    <row r="5" spans="1:17" x14ac:dyDescent="0.35">
      <c r="A5" t="s">
        <v>3</v>
      </c>
      <c r="B5">
        <v>6</v>
      </c>
      <c r="C5">
        <v>0.40058379999999999</v>
      </c>
      <c r="D5" s="1">
        <v>-1.4693969999999999E-7</v>
      </c>
      <c r="E5">
        <v>25.918610000000001</v>
      </c>
      <c r="F5">
        <v>58.371110000000002</v>
      </c>
      <c r="G5" s="2">
        <f t="shared" si="0"/>
        <v>38.888146733122447</v>
      </c>
      <c r="I5" t="s">
        <v>96</v>
      </c>
    </row>
    <row r="6" spans="1:17" x14ac:dyDescent="0.35">
      <c r="A6" t="s">
        <v>4</v>
      </c>
      <c r="B6">
        <v>2</v>
      </c>
      <c r="C6">
        <v>0</v>
      </c>
      <c r="D6">
        <v>-1</v>
      </c>
      <c r="E6">
        <v>0</v>
      </c>
      <c r="F6">
        <v>0</v>
      </c>
      <c r="G6" s="2">
        <f t="shared" si="0"/>
        <v>0</v>
      </c>
      <c r="I6" s="2">
        <f>100/(G4+G5+G14+G15+G50+G67+G83)</f>
        <v>1.145755515680585</v>
      </c>
    </row>
    <row r="7" spans="1:17" x14ac:dyDescent="0.35">
      <c r="A7" t="s">
        <v>5</v>
      </c>
      <c r="B7">
        <v>2</v>
      </c>
      <c r="C7">
        <v>0</v>
      </c>
      <c r="D7">
        <v>-1</v>
      </c>
      <c r="E7">
        <v>0</v>
      </c>
      <c r="F7">
        <v>0</v>
      </c>
      <c r="G7" s="2">
        <f t="shared" si="0"/>
        <v>0</v>
      </c>
      <c r="I7" s="2">
        <f>(G4+G5+G14+G15+G50+G67+G83)</f>
        <v>87.27865467930954</v>
      </c>
    </row>
    <row r="8" spans="1:17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17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</row>
    <row r="10" spans="1:17" x14ac:dyDescent="0.35">
      <c r="A10" t="s">
        <v>8</v>
      </c>
      <c r="B10">
        <v>2</v>
      </c>
      <c r="C10">
        <v>0</v>
      </c>
      <c r="D10">
        <v>-2.8878270000000001</v>
      </c>
      <c r="E10">
        <v>0</v>
      </c>
      <c r="F10">
        <v>0</v>
      </c>
      <c r="G10" s="2">
        <f t="shared" si="0"/>
        <v>0</v>
      </c>
    </row>
    <row r="11" spans="1:17" x14ac:dyDescent="0.35">
      <c r="A11" t="s">
        <v>9</v>
      </c>
      <c r="B11">
        <v>2</v>
      </c>
      <c r="C11">
        <v>0</v>
      </c>
      <c r="D11">
        <v>-8.4069679999999994E-2</v>
      </c>
      <c r="E11">
        <v>0</v>
      </c>
      <c r="F11">
        <v>0</v>
      </c>
      <c r="G11" s="2">
        <f t="shared" si="0"/>
        <v>0</v>
      </c>
    </row>
    <row r="12" spans="1:17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17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17" x14ac:dyDescent="0.35">
      <c r="A14" t="s">
        <v>12</v>
      </c>
      <c r="B14">
        <v>2</v>
      </c>
      <c r="C14">
        <v>4.516411E-2</v>
      </c>
      <c r="D14" s="1">
        <v>1.008245E-7</v>
      </c>
      <c r="E14">
        <v>10.54579</v>
      </c>
      <c r="F14">
        <v>18.707470000000001</v>
      </c>
      <c r="G14" s="2">
        <f t="shared" si="0"/>
        <v>12.463337400393554</v>
      </c>
    </row>
    <row r="15" spans="1:17" x14ac:dyDescent="0.35">
      <c r="A15" t="s">
        <v>13</v>
      </c>
      <c r="B15">
        <v>2</v>
      </c>
      <c r="C15" s="1">
        <v>2.9600689999999999E-7</v>
      </c>
      <c r="D15" s="1">
        <v>1.008245E-7</v>
      </c>
      <c r="E15" s="1">
        <v>6.9117429999999999E-5</v>
      </c>
      <c r="F15">
        <v>1.226093E-4</v>
      </c>
      <c r="G15" s="2">
        <f t="shared" si="0"/>
        <v>8.1685074161608876E-5</v>
      </c>
    </row>
    <row r="16" spans="1:17" x14ac:dyDescent="0.35">
      <c r="A16" t="s">
        <v>14</v>
      </c>
      <c r="B16">
        <v>2</v>
      </c>
      <c r="C16">
        <v>0</v>
      </c>
      <c r="D16">
        <v>-8.6376469999999994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-3.6791800000000001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-4.0721920000000003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-3.2089639999999999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-2.6857950000000002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-15.25896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-83.738029999999995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-1.924388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-38.980820000000001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-14.18915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-37.555239999999998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-13.056660000000001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-19.073709999999998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-12.40279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-43.068080000000002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-4.1782539999999999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-2.7011980000000002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-4.9245869999999998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-3.0952519999999999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-2.793914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-5.2052069999999997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-2.6896770000000001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-1.295418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-1.302079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-1.2835179999999999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-4.8165430000000002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-22.8812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-10.750159999999999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-6.0568419999999996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-4.1709540000000001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-2.5467110000000002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-0.73639259999999995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-5.6449749999999996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1.18418E-2</v>
      </c>
      <c r="D50" s="1">
        <v>-7.6793469999999997E-7</v>
      </c>
      <c r="E50">
        <v>3.1020560000000001</v>
      </c>
      <c r="F50">
        <v>6.7314590000000001</v>
      </c>
      <c r="G50" s="2">
        <f t="shared" si="0"/>
        <v>4.4846494322276493</v>
      </c>
    </row>
    <row r="51" spans="1:7" x14ac:dyDescent="0.35">
      <c r="A51" t="s">
        <v>49</v>
      </c>
      <c r="B51">
        <v>1</v>
      </c>
      <c r="C51">
        <v>0</v>
      </c>
      <c r="D51">
        <v>-13.90695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-7.3118999999999996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-29.654240000000001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-37.882190000000001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-0.14408960000000001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5.5650970000000001E-2</v>
      </c>
      <c r="D56" s="1">
        <v>8.9405009999999995E-8</v>
      </c>
      <c r="E56">
        <v>2.0554130000000002</v>
      </c>
      <c r="F56">
        <v>5.5699379999999996</v>
      </c>
      <c r="G56" s="2">
        <f t="shared" si="0"/>
        <v>3.7108180097722068</v>
      </c>
    </row>
    <row r="57" spans="1:7" x14ac:dyDescent="0.35">
      <c r="A57" t="s">
        <v>55</v>
      </c>
      <c r="B57">
        <v>1</v>
      </c>
      <c r="C57">
        <v>0</v>
      </c>
      <c r="D57">
        <v>-7.4893010000000002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-3.1500759999999999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-3.270346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-0.89146769999999997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-1.5695939999999999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-5.5702189999999998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-3.2268210000000002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-7.4788759999999996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-6.9091420000000001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-9.9629949999999994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0.36096220000000001</v>
      </c>
      <c r="D67" s="1">
        <v>2.3518439999999999E-7</v>
      </c>
      <c r="E67">
        <v>11.93341</v>
      </c>
      <c r="F67">
        <v>26.74466</v>
      </c>
      <c r="G67" s="2">
        <f t="shared" ref="G67:G92" si="1">F67*100/$F$94</f>
        <v>17.817894201557422</v>
      </c>
    </row>
    <row r="68" spans="1:7" x14ac:dyDescent="0.35">
      <c r="A68" t="s">
        <v>66</v>
      </c>
      <c r="B68">
        <v>1</v>
      </c>
      <c r="C68">
        <v>0</v>
      </c>
      <c r="D68">
        <v>-3.1655679999999999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-2.8981469999999998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-3.9398580000000001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-65.706010000000006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-28.188400000000001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-27.794219999999999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-15.548310000000001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-3.9507330000000001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>
        <v>-1.281355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-35.44491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-4.2577360000000004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-6.3326849999999997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-60.772579999999998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6.2021760000000002E-3</v>
      </c>
      <c r="D83" s="1">
        <v>-1.9749430000000001E-13</v>
      </c>
      <c r="E83">
        <v>1.3657189999999999</v>
      </c>
      <c r="F83">
        <v>2.7496230000000002</v>
      </c>
      <c r="G83" s="2">
        <f t="shared" si="1"/>
        <v>1.8318607044609627</v>
      </c>
    </row>
    <row r="84" spans="1:7" x14ac:dyDescent="0.35">
      <c r="A84" t="s">
        <v>82</v>
      </c>
      <c r="B84">
        <v>1</v>
      </c>
      <c r="C84">
        <v>0</v>
      </c>
      <c r="D84">
        <v>-7.2394689999999997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-0.98871750000000003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-5.7425410000000001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>
        <v>-7.8381169999999996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-13.55086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-22.101849999999999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-43.827289999999998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-6.2700170000000002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150.10000450930002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E414A-D4F5-45AE-9B48-E4D25AC3930C}">
  <dimension ref="A1:I94"/>
  <sheetViews>
    <sheetView workbookViewId="0">
      <selection activeCell="K16" sqref="K16"/>
    </sheetView>
  </sheetViews>
  <sheetFormatPr defaultRowHeight="14.5" x14ac:dyDescent="0.35"/>
  <cols>
    <col min="7" max="7" width="27" bestFit="1" customWidth="1"/>
  </cols>
  <sheetData>
    <row r="1" spans="1:9" x14ac:dyDescent="0.35">
      <c r="E1" t="s">
        <v>91</v>
      </c>
      <c r="F1" t="s">
        <v>92</v>
      </c>
      <c r="G1" t="s">
        <v>94</v>
      </c>
    </row>
    <row r="2" spans="1:9" x14ac:dyDescent="0.35">
      <c r="A2" t="s">
        <v>0</v>
      </c>
      <c r="B2">
        <v>98</v>
      </c>
      <c r="C2">
        <v>1.274046</v>
      </c>
      <c r="D2" s="1">
        <v>-1.4364250000000001E-8</v>
      </c>
      <c r="E2">
        <v>22.826180000000001</v>
      </c>
      <c r="F2">
        <v>23.00648</v>
      </c>
      <c r="G2" s="2">
        <f>F2*100/150</f>
        <v>15.337653333333334</v>
      </c>
      <c r="I2" t="s">
        <v>95</v>
      </c>
    </row>
    <row r="3" spans="1:9" x14ac:dyDescent="0.35">
      <c r="A3" t="s">
        <v>1</v>
      </c>
      <c r="B3">
        <v>7</v>
      </c>
      <c r="C3">
        <v>3.1697439999999999E-3</v>
      </c>
      <c r="D3" s="1">
        <v>6.554544E-9</v>
      </c>
      <c r="E3">
        <v>77.259299999999996</v>
      </c>
      <c r="F3">
        <v>0.10036929999999999</v>
      </c>
      <c r="G3" s="2">
        <f t="shared" ref="G3:G66" si="0">F3*100/150</f>
        <v>6.6912866666666668E-2</v>
      </c>
      <c r="I3" s="2">
        <f>(SUM(G4:G92)+150-F94)/G5</f>
        <v>2.5016788036895083</v>
      </c>
    </row>
    <row r="4" spans="1:9" x14ac:dyDescent="0.35">
      <c r="A4" t="s">
        <v>2</v>
      </c>
      <c r="B4">
        <v>2</v>
      </c>
      <c r="C4">
        <v>3.7166669999999999E-2</v>
      </c>
      <c r="D4" s="1">
        <v>-1.4989720000000001E-8</v>
      </c>
      <c r="E4">
        <v>5.4224569999999996</v>
      </c>
      <c r="F4">
        <v>16.02064</v>
      </c>
      <c r="G4" s="2">
        <f t="shared" si="0"/>
        <v>10.680426666666667</v>
      </c>
    </row>
    <row r="5" spans="1:9" x14ac:dyDescent="0.35">
      <c r="A5" t="s">
        <v>3</v>
      </c>
      <c r="B5">
        <v>6</v>
      </c>
      <c r="C5">
        <v>0.35818990000000001</v>
      </c>
      <c r="D5" s="1">
        <v>5.2894419999999999E-8</v>
      </c>
      <c r="E5">
        <v>23.429950000000002</v>
      </c>
      <c r="F5">
        <v>52.70187</v>
      </c>
      <c r="G5" s="2">
        <f t="shared" si="0"/>
        <v>35.13458</v>
      </c>
      <c r="I5" t="s">
        <v>96</v>
      </c>
    </row>
    <row r="6" spans="1:9" x14ac:dyDescent="0.35">
      <c r="A6" t="s">
        <v>4</v>
      </c>
      <c r="B6">
        <v>2</v>
      </c>
      <c r="C6">
        <v>0</v>
      </c>
      <c r="D6">
        <v>-8.7878209999999998E-2</v>
      </c>
      <c r="E6">
        <v>0</v>
      </c>
      <c r="F6">
        <v>0</v>
      </c>
      <c r="G6" s="2">
        <f t="shared" si="0"/>
        <v>0</v>
      </c>
      <c r="I6" s="2">
        <f>100/(G4+G5+G14+G15+G50+G67+G83)</f>
        <v>1.5661365378421241</v>
      </c>
    </row>
    <row r="7" spans="1:9" x14ac:dyDescent="0.35">
      <c r="A7" t="s">
        <v>5</v>
      </c>
      <c r="B7">
        <v>2</v>
      </c>
      <c r="C7">
        <v>0</v>
      </c>
      <c r="D7">
        <v>-8.7878209999999998E-2</v>
      </c>
      <c r="E7">
        <v>0</v>
      </c>
      <c r="F7">
        <v>0</v>
      </c>
      <c r="G7" s="2">
        <f t="shared" si="0"/>
        <v>0</v>
      </c>
      <c r="I7" s="2">
        <f>(G4+G5+G14+G15+G50+G67+G83)</f>
        <v>63.851393274933343</v>
      </c>
    </row>
    <row r="8" spans="1:9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9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</row>
    <row r="10" spans="1:9" x14ac:dyDescent="0.35">
      <c r="A10" t="s">
        <v>8</v>
      </c>
      <c r="B10">
        <v>2</v>
      </c>
      <c r="C10">
        <v>0</v>
      </c>
      <c r="D10">
        <v>-2.8823690000000002</v>
      </c>
      <c r="E10">
        <v>0</v>
      </c>
      <c r="F10">
        <v>0</v>
      </c>
      <c r="G10" s="2">
        <f t="shared" si="0"/>
        <v>0</v>
      </c>
    </row>
    <row r="11" spans="1:9" x14ac:dyDescent="0.35">
      <c r="A11" t="s">
        <v>9</v>
      </c>
      <c r="B11">
        <v>2</v>
      </c>
      <c r="C11">
        <v>0</v>
      </c>
      <c r="D11">
        <v>-8.5952230000000004E-2</v>
      </c>
      <c r="E11">
        <v>0</v>
      </c>
      <c r="F11">
        <v>0</v>
      </c>
      <c r="G11" s="2">
        <f t="shared" si="0"/>
        <v>0</v>
      </c>
    </row>
    <row r="12" spans="1:9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9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9" x14ac:dyDescent="0.35">
      <c r="A14" t="s">
        <v>12</v>
      </c>
      <c r="B14">
        <v>2</v>
      </c>
      <c r="C14">
        <v>2.9524089999999999E-2</v>
      </c>
      <c r="D14" s="1">
        <v>-3.6818889999999998E-8</v>
      </c>
      <c r="E14">
        <v>6.8932900000000004</v>
      </c>
      <c r="F14">
        <v>12.228120000000001</v>
      </c>
      <c r="G14" s="2">
        <f t="shared" si="0"/>
        <v>8.1520800000000015</v>
      </c>
    </row>
    <row r="15" spans="1:9" x14ac:dyDescent="0.35">
      <c r="A15" t="s">
        <v>13</v>
      </c>
      <c r="B15">
        <v>2</v>
      </c>
      <c r="C15" s="1">
        <v>3.0642270000000001E-7</v>
      </c>
      <c r="D15" s="1">
        <v>-3.6818889999999998E-8</v>
      </c>
      <c r="E15" s="1">
        <v>7.1543620000000005E-5</v>
      </c>
      <c r="F15">
        <v>1.2691239999999999E-4</v>
      </c>
      <c r="G15" s="2">
        <f t="shared" si="0"/>
        <v>8.4608266666666668E-5</v>
      </c>
    </row>
    <row r="16" spans="1:9" x14ac:dyDescent="0.35">
      <c r="A16" t="s">
        <v>14</v>
      </c>
      <c r="B16">
        <v>2</v>
      </c>
      <c r="C16">
        <v>0</v>
      </c>
      <c r="D16">
        <v>-8.636749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-3.6713740000000001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-4.0736920000000003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-3.2104629999999998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-2.6872950000000002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-15.24906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-83.737409999999997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-1.9188400000000001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-38.987439999999999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-14.18421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-37.5702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-13.062060000000001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-19.083919999999999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-12.709849999999999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-43.375129999999999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-4.179754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-2.7042039999999998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-4.9251899999999997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-3.094652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-2.7897050000000001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-5.2046000000000001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-2.6947399999999999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-1.299579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-1.305037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-1.285272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-4.8225069999999999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-22.855979999999999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-10.73936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-6.052791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-4.1721560000000002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-2.5473129999999999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-0.73609219999999997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-5.6464790000000002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1.9070460000000001E-2</v>
      </c>
      <c r="D50" s="1">
        <v>5.3421010000000002E-8</v>
      </c>
      <c r="E50">
        <v>4.99566</v>
      </c>
      <c r="F50">
        <v>10.840579999999999</v>
      </c>
      <c r="G50" s="2">
        <f t="shared" si="0"/>
        <v>7.2270533333333331</v>
      </c>
    </row>
    <row r="51" spans="1:7" x14ac:dyDescent="0.35">
      <c r="A51" t="s">
        <v>49</v>
      </c>
      <c r="B51">
        <v>1</v>
      </c>
      <c r="C51">
        <v>0</v>
      </c>
      <c r="D51">
        <v>-14.21402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-7.4669129999999999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-29.66732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-37.897680000000001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-0.14408969999999999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0.2119762</v>
      </c>
      <c r="D56" s="1">
        <v>1.4642470000000001E-9</v>
      </c>
      <c r="E56">
        <v>7.8291269999999997</v>
      </c>
      <c r="F56">
        <v>21.216059999999999</v>
      </c>
      <c r="G56" s="2">
        <f t="shared" si="0"/>
        <v>14.144039999999999</v>
      </c>
    </row>
    <row r="57" spans="1:7" x14ac:dyDescent="0.35">
      <c r="A57" t="s">
        <v>55</v>
      </c>
      <c r="B57">
        <v>1</v>
      </c>
      <c r="C57">
        <v>0</v>
      </c>
      <c r="D57">
        <v>-7.7944180000000003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-3.156021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-3.2726839999999999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-0.8927486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-1.5680989999999999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-5.5740590000000001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-3.2291569999999998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-7.4785750000000002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-6.9088409999999998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-9.9635990000000003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1.8374000000000001E-2</v>
      </c>
      <c r="D67" s="1">
        <v>-2.0120240000000002E-6</v>
      </c>
      <c r="E67">
        <v>0.60744430000000005</v>
      </c>
      <c r="F67">
        <v>1.3613789999999999</v>
      </c>
      <c r="G67" s="2">
        <f t="shared" ref="G67:G92" si="1">F67*100/150</f>
        <v>0.907586</v>
      </c>
    </row>
    <row r="68" spans="1:7" x14ac:dyDescent="0.35">
      <c r="A68" t="s">
        <v>66</v>
      </c>
      <c r="B68">
        <v>1</v>
      </c>
      <c r="C68">
        <v>0</v>
      </c>
      <c r="D68">
        <v>-3.170331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-2.901707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-3.9443199999999998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-65.709869999999995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-28.191659999999999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-27.79749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-15.55992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-3.9537019999999998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>
        <v>-1.2849250000000001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-35.448720000000002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-4.6616419999999996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-6.7407510000000004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-61.172330000000002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5.9196609999999997E-3</v>
      </c>
      <c r="D83" s="1">
        <v>-3.9498850000000001E-13</v>
      </c>
      <c r="E83">
        <v>1.303509</v>
      </c>
      <c r="F83">
        <v>2.624374</v>
      </c>
      <c r="G83" s="2">
        <f t="shared" si="1"/>
        <v>1.7495826666666667</v>
      </c>
    </row>
    <row r="84" spans="1:7" x14ac:dyDescent="0.35">
      <c r="A84" t="s">
        <v>82</v>
      </c>
      <c r="B84">
        <v>1</v>
      </c>
      <c r="C84">
        <v>0</v>
      </c>
      <c r="D84">
        <v>-7.2391680000000003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-0.98841869999999998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-5.981649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>
        <v>-8.0564020000000003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-13.77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-22.30977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-44.062240000000003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-6.2632620000000001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140.09999921240001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E3F6F-80C5-404F-8DF8-93615D8784D0}">
  <dimension ref="A1:I94"/>
  <sheetViews>
    <sheetView workbookViewId="0">
      <selection activeCell="K16" sqref="K16"/>
    </sheetView>
  </sheetViews>
  <sheetFormatPr defaultRowHeight="14.5" x14ac:dyDescent="0.35"/>
  <cols>
    <col min="7" max="7" width="27" bestFit="1" customWidth="1"/>
  </cols>
  <sheetData>
    <row r="1" spans="1:9" x14ac:dyDescent="0.35">
      <c r="E1" t="s">
        <v>91</v>
      </c>
      <c r="F1" t="s">
        <v>92</v>
      </c>
      <c r="G1" t="s">
        <v>94</v>
      </c>
    </row>
    <row r="2" spans="1:9" x14ac:dyDescent="0.35">
      <c r="A2" t="s">
        <v>0</v>
      </c>
      <c r="B2">
        <v>98</v>
      </c>
      <c r="C2">
        <v>1.4683759999999999</v>
      </c>
      <c r="D2" s="1">
        <v>8.6492200000000002E-8</v>
      </c>
      <c r="E2">
        <v>26.397349999999999</v>
      </c>
      <c r="F2">
        <v>26.489159999999998</v>
      </c>
      <c r="G2" s="2">
        <f>F2*100/$F$94</f>
        <v>19.901698810625874</v>
      </c>
      <c r="I2" t="s">
        <v>95</v>
      </c>
    </row>
    <row r="3" spans="1:9" x14ac:dyDescent="0.35">
      <c r="A3" t="s">
        <v>1</v>
      </c>
      <c r="B3">
        <v>7</v>
      </c>
      <c r="C3">
        <v>3.1645530000000001E-3</v>
      </c>
      <c r="D3" s="1">
        <v>-3.017116E-9</v>
      </c>
      <c r="E3">
        <v>77.132769999999994</v>
      </c>
      <c r="F3">
        <v>0.1002017</v>
      </c>
      <c r="G3" s="2">
        <f t="shared" ref="G3:G66" si="0">F3*100/$F$94</f>
        <v>7.5283023459886647E-2</v>
      </c>
      <c r="I3" s="2">
        <f>(SUM(G4:G92)+150-F94)/G5</f>
        <v>2.8811264318681635</v>
      </c>
    </row>
    <row r="4" spans="1:9" x14ac:dyDescent="0.35">
      <c r="A4" t="s">
        <v>2</v>
      </c>
      <c r="B4">
        <v>2</v>
      </c>
      <c r="C4">
        <v>4.2380180000000003E-2</v>
      </c>
      <c r="D4" s="1">
        <v>-7.3269129999999996E-9</v>
      </c>
      <c r="E4">
        <v>6.1675459999999998</v>
      </c>
      <c r="F4">
        <v>18.119060000000001</v>
      </c>
      <c r="G4" s="2">
        <f t="shared" si="0"/>
        <v>13.613118530435051</v>
      </c>
    </row>
    <row r="5" spans="1:9" x14ac:dyDescent="0.35">
      <c r="A5" t="s">
        <v>3</v>
      </c>
      <c r="B5">
        <v>6</v>
      </c>
      <c r="C5">
        <v>0.3293721</v>
      </c>
      <c r="D5" s="1">
        <v>-1.241556E-7</v>
      </c>
      <c r="E5">
        <v>19.05903</v>
      </c>
      <c r="F5">
        <v>44.775730000000003</v>
      </c>
      <c r="G5" s="2">
        <f t="shared" si="0"/>
        <v>33.64067008866666</v>
      </c>
      <c r="I5" t="s">
        <v>96</v>
      </c>
    </row>
    <row r="6" spans="1:9" x14ac:dyDescent="0.35">
      <c r="A6" t="s">
        <v>4</v>
      </c>
      <c r="B6">
        <v>2</v>
      </c>
      <c r="C6">
        <v>0</v>
      </c>
      <c r="D6">
        <v>-8.9710970000000001E-2</v>
      </c>
      <c r="E6">
        <v>0</v>
      </c>
      <c r="F6">
        <v>0</v>
      </c>
      <c r="G6" s="2">
        <f t="shared" si="0"/>
        <v>0</v>
      </c>
      <c r="I6" s="2">
        <f>100/(G4+G5+G14+G15+G50+G67+G83)</f>
        <v>1.5961693814500875</v>
      </c>
    </row>
    <row r="7" spans="1:9" x14ac:dyDescent="0.35">
      <c r="A7" t="s">
        <v>5</v>
      </c>
      <c r="B7">
        <v>2</v>
      </c>
      <c r="C7">
        <v>0</v>
      </c>
      <c r="D7">
        <v>-8.9710970000000001E-2</v>
      </c>
      <c r="E7">
        <v>0</v>
      </c>
      <c r="F7">
        <v>0</v>
      </c>
      <c r="G7" s="2">
        <f t="shared" si="0"/>
        <v>0</v>
      </c>
      <c r="I7" s="2">
        <f>(G4+G5+G14+G15+G50+G67+G83)</f>
        <v>62.649992639974108</v>
      </c>
    </row>
    <row r="8" spans="1:9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9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</row>
    <row r="10" spans="1:9" x14ac:dyDescent="0.35">
      <c r="A10" t="s">
        <v>8</v>
      </c>
      <c r="B10">
        <v>2</v>
      </c>
      <c r="C10">
        <v>5.4901280000000004E-3</v>
      </c>
      <c r="D10" s="1">
        <v>9.2612899999999999E-6</v>
      </c>
      <c r="E10">
        <v>1.185937</v>
      </c>
      <c r="F10">
        <v>2.280856</v>
      </c>
      <c r="G10" s="2">
        <f t="shared" si="0"/>
        <v>1.7136409437826225</v>
      </c>
    </row>
    <row r="11" spans="1:9" x14ac:dyDescent="0.35">
      <c r="A11" t="s">
        <v>9</v>
      </c>
      <c r="B11">
        <v>2</v>
      </c>
      <c r="C11">
        <v>0</v>
      </c>
      <c r="D11" s="1">
        <v>-9.006161E-2</v>
      </c>
      <c r="E11">
        <v>0</v>
      </c>
      <c r="F11">
        <v>0</v>
      </c>
      <c r="G11" s="2">
        <f t="shared" si="0"/>
        <v>0</v>
      </c>
    </row>
    <row r="12" spans="1:9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9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9" x14ac:dyDescent="0.35">
      <c r="A14" t="s">
        <v>12</v>
      </c>
      <c r="B14">
        <v>2</v>
      </c>
      <c r="C14" s="1">
        <v>2.5411280000000001E-2</v>
      </c>
      <c r="D14" s="1">
        <v>6.6014189999999999E-8</v>
      </c>
      <c r="E14">
        <v>5.9319629999999997</v>
      </c>
      <c r="F14">
        <v>10.52266</v>
      </c>
      <c r="G14" s="2">
        <f t="shared" si="0"/>
        <v>7.9058305362125676</v>
      </c>
    </row>
    <row r="15" spans="1:9" x14ac:dyDescent="0.35">
      <c r="A15" t="s">
        <v>13</v>
      </c>
      <c r="B15">
        <v>2</v>
      </c>
      <c r="C15" s="1">
        <v>3.0835420000000002E-7</v>
      </c>
      <c r="D15" s="1">
        <v>6.6014189999999999E-8</v>
      </c>
      <c r="E15" s="1">
        <v>7.1981660000000006E-5</v>
      </c>
      <c r="F15" s="1">
        <v>1.2768769999999999E-4</v>
      </c>
      <c r="G15" s="2">
        <f t="shared" si="0"/>
        <v>9.5933662948223097E-5</v>
      </c>
    </row>
    <row r="16" spans="1:9" x14ac:dyDescent="0.35">
      <c r="A16" t="s">
        <v>14</v>
      </c>
      <c r="B16">
        <v>2</v>
      </c>
      <c r="C16">
        <v>0</v>
      </c>
      <c r="D16">
        <v>-8.9317259999999994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-3.2961550000000002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-2.3011740000000001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-1.4379459999999999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-0.91477699999999995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-8.3026339999999994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-82.552250000000001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-2.587771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-39.0017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-16.03828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-37.9559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-10.706049999999999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-13.18676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-13.46054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-44.125779999999999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-2.9991590000000001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-2.7106889999999999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-6.1103300000000003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-4.2771999999999997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-3.964477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-2.8356279999999998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-2.7056710000000002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-1.3085659999999999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-1.3114319999999999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-1.2890740000000001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-4.8353830000000002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-13.686820000000001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-4.9748299999999999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-3.1734460000000002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-4.1747519999999998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-3.140533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-1.3273680000000001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-6.2416429999999998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1.2743620000000001E-2</v>
      </c>
      <c r="D50" s="1">
        <v>-3.9996660000000003E-6</v>
      </c>
      <c r="E50">
        <v>3.3382930000000002</v>
      </c>
      <c r="F50">
        <v>7.2440939999999996</v>
      </c>
      <c r="G50" s="2">
        <f t="shared" si="0"/>
        <v>5.4425952708150067</v>
      </c>
    </row>
    <row r="51" spans="1:7" x14ac:dyDescent="0.35">
      <c r="A51" t="s">
        <v>49</v>
      </c>
      <c r="B51">
        <v>1</v>
      </c>
      <c r="C51">
        <v>0</v>
      </c>
      <c r="D51">
        <v>-14.964700000000001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-7.8454499999999996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-29.69557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-37.931109999999997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-0.14408950000000001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0.20824529999999999</v>
      </c>
      <c r="D56" s="1">
        <v>2.382934E-7</v>
      </c>
      <c r="E56">
        <v>7.6913299999999998</v>
      </c>
      <c r="F56">
        <v>20.842639999999999</v>
      </c>
      <c r="G56" s="2">
        <f t="shared" si="0"/>
        <v>15.659384582157506</v>
      </c>
    </row>
    <row r="57" spans="1:7" x14ac:dyDescent="0.35">
      <c r="A57" t="s">
        <v>55</v>
      </c>
      <c r="B57">
        <v>1</v>
      </c>
      <c r="C57">
        <v>0</v>
      </c>
      <c r="D57">
        <v>-8.5318559999999994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-5.8899569999999999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-7.1826840000000001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-2.199735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-2.0257109999999998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-8.8953790000000001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-5.9553159999999998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-7.1819649999999999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-6.6122310000000004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-11.14874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0</v>
      </c>
      <c r="D67" s="1">
        <v>-1.1838420000000001</v>
      </c>
      <c r="E67">
        <v>0</v>
      </c>
      <c r="F67">
        <v>0</v>
      </c>
      <c r="G67" s="2">
        <f t="shared" ref="G67:G92" si="1">F67*100/$F$94</f>
        <v>0</v>
      </c>
    </row>
    <row r="68" spans="1:7" x14ac:dyDescent="0.35">
      <c r="A68" t="s">
        <v>66</v>
      </c>
      <c r="B68">
        <v>1</v>
      </c>
      <c r="C68">
        <v>0</v>
      </c>
      <c r="D68">
        <v>-3.180609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-2.9093930000000001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-3.953951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-65.302999999999997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-26.59967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-26.205500000000001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-14.339370000000001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-3.5449099999999998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 s="1">
        <v>-0.87742909999999996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-33.857939999999999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-4.516648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-6.6047390000000004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-62.202190000000002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6.147685E-3</v>
      </c>
      <c r="D83" s="1">
        <v>0</v>
      </c>
      <c r="E83">
        <v>1.35372</v>
      </c>
      <c r="F83">
        <v>2.7254649999999998</v>
      </c>
      <c r="G83" s="2">
        <f t="shared" si="1"/>
        <v>2.0476822801818724</v>
      </c>
    </row>
    <row r="84" spans="1:7" x14ac:dyDescent="0.35">
      <c r="A84" t="s">
        <v>82</v>
      </c>
      <c r="B84">
        <v>1</v>
      </c>
      <c r="C84">
        <v>0</v>
      </c>
      <c r="D84">
        <v>-6.942558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-1.87565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-5.7735940000000001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 s="1">
        <v>-0.37544119999999997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-6.9342680000000003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-12.919689999999999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-45.029040000000002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-4.5619209999999999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133.09999438770001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0522-C0C0-4B8D-A1C0-410DEFC3C82C}">
  <dimension ref="A1:Q94"/>
  <sheetViews>
    <sheetView workbookViewId="0">
      <selection activeCell="J15" sqref="J15"/>
    </sheetView>
  </sheetViews>
  <sheetFormatPr defaultRowHeight="14.5" x14ac:dyDescent="0.35"/>
  <cols>
    <col min="7" max="7" width="27" bestFit="1" customWidth="1"/>
  </cols>
  <sheetData>
    <row r="1" spans="1:17" x14ac:dyDescent="0.35">
      <c r="E1" t="s">
        <v>91</v>
      </c>
      <c r="F1" t="s">
        <v>92</v>
      </c>
      <c r="G1" t="s">
        <v>94</v>
      </c>
    </row>
    <row r="2" spans="1:17" x14ac:dyDescent="0.35">
      <c r="A2" t="s">
        <v>0</v>
      </c>
      <c r="B2">
        <v>98</v>
      </c>
      <c r="C2">
        <v>0.6685721</v>
      </c>
      <c r="D2" s="1">
        <v>5.7950099999999998E-9</v>
      </c>
      <c r="E2">
        <v>11.96144</v>
      </c>
      <c r="F2" s="4">
        <v>12.081480000000001</v>
      </c>
      <c r="G2" s="2">
        <f>F2*100/$F$94</f>
        <v>8.9426204359122874</v>
      </c>
      <c r="I2" t="s">
        <v>95</v>
      </c>
    </row>
    <row r="3" spans="1:17" x14ac:dyDescent="0.35">
      <c r="A3" t="s">
        <v>1</v>
      </c>
      <c r="B3">
        <v>7</v>
      </c>
      <c r="C3">
        <v>3.1848879999999999E-3</v>
      </c>
      <c r="D3" s="1">
        <v>-1.2925350000000001E-8</v>
      </c>
      <c r="E3">
        <v>77.628420000000006</v>
      </c>
      <c r="F3">
        <v>0.1008503</v>
      </c>
      <c r="G3" s="2">
        <f t="shared" ref="G3:G66" si="0">F3*100/$F$94</f>
        <v>7.4648631934819645E-2</v>
      </c>
      <c r="I3" s="2">
        <f>SUM(G4:G92)/G5</f>
        <v>2.339774510969852</v>
      </c>
      <c r="M3" t="s">
        <v>97</v>
      </c>
      <c r="N3" t="s">
        <v>98</v>
      </c>
      <c r="O3" t="s">
        <v>99</v>
      </c>
      <c r="P3" t="s">
        <v>100</v>
      </c>
      <c r="Q3" t="s">
        <v>101</v>
      </c>
    </row>
    <row r="4" spans="1:17" x14ac:dyDescent="0.35">
      <c r="A4" t="s">
        <v>2</v>
      </c>
      <c r="B4">
        <v>2</v>
      </c>
      <c r="C4">
        <v>3.6957179999999999E-2</v>
      </c>
      <c r="D4" s="1">
        <v>1.1645430000000001E-8</v>
      </c>
      <c r="E4">
        <v>5.3919350000000001</v>
      </c>
      <c r="F4">
        <v>15.93075</v>
      </c>
      <c r="G4" s="2">
        <f t="shared" si="0"/>
        <v>11.791821077335696</v>
      </c>
      <c r="M4">
        <v>0.57999999999999996</v>
      </c>
      <c r="N4">
        <v>1</v>
      </c>
      <c r="O4">
        <v>0.25</v>
      </c>
      <c r="P4">
        <v>78</v>
      </c>
      <c r="Q4" s="3">
        <f>P4*((1+O4)*N4*M4)/(1+O4*N4*M4)</f>
        <v>49.388646288209607</v>
      </c>
    </row>
    <row r="5" spans="1:17" x14ac:dyDescent="0.35">
      <c r="A5" t="s">
        <v>3</v>
      </c>
      <c r="B5">
        <v>6</v>
      </c>
      <c r="C5">
        <v>0.3605254</v>
      </c>
      <c r="D5" s="1">
        <v>-7.748985E-8</v>
      </c>
      <c r="E5">
        <v>23.326750000000001</v>
      </c>
      <c r="F5">
        <v>52.53398</v>
      </c>
      <c r="G5" s="2">
        <f t="shared" si="0"/>
        <v>38.885256038813736</v>
      </c>
      <c r="I5" t="s">
        <v>96</v>
      </c>
    </row>
    <row r="6" spans="1:17" x14ac:dyDescent="0.35">
      <c r="A6" t="s">
        <v>4</v>
      </c>
      <c r="B6">
        <v>2</v>
      </c>
      <c r="C6">
        <v>0</v>
      </c>
      <c r="D6">
        <v>-1</v>
      </c>
      <c r="E6">
        <v>0</v>
      </c>
      <c r="F6">
        <v>0</v>
      </c>
      <c r="G6" s="2">
        <f t="shared" si="0"/>
        <v>0</v>
      </c>
      <c r="I6" s="2">
        <f>100/(G4+G5+G14+G15+G50+G67+G83)</f>
        <v>1.1458404582342734</v>
      </c>
    </row>
    <row r="7" spans="1:17" x14ac:dyDescent="0.35">
      <c r="A7" t="s">
        <v>5</v>
      </c>
      <c r="B7">
        <v>2</v>
      </c>
      <c r="C7">
        <v>0</v>
      </c>
      <c r="D7">
        <v>-1</v>
      </c>
      <c r="E7">
        <v>0</v>
      </c>
      <c r="F7">
        <v>0</v>
      </c>
      <c r="G7" s="2">
        <f t="shared" si="0"/>
        <v>0</v>
      </c>
      <c r="I7" s="2">
        <f>(G4+G5+G14+G15+G50+G67+G83)</f>
        <v>87.272184605960604</v>
      </c>
    </row>
    <row r="8" spans="1:17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17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  <c r="I9" t="s">
        <v>102</v>
      </c>
    </row>
    <row r="10" spans="1:17" x14ac:dyDescent="0.35">
      <c r="A10" t="s">
        <v>8</v>
      </c>
      <c r="B10">
        <v>2</v>
      </c>
      <c r="C10">
        <v>0</v>
      </c>
      <c r="D10">
        <v>-2.887826</v>
      </c>
      <c r="E10">
        <v>0</v>
      </c>
      <c r="F10">
        <v>0</v>
      </c>
      <c r="G10" s="2">
        <f t="shared" si="0"/>
        <v>0</v>
      </c>
      <c r="I10" s="5">
        <f>(F4+F5+F14+F15+F50+F67+F83)</f>
        <v>117.90471936380001</v>
      </c>
    </row>
    <row r="11" spans="1:17" x14ac:dyDescent="0.35">
      <c r="A11" t="s">
        <v>9</v>
      </c>
      <c r="B11">
        <v>2</v>
      </c>
      <c r="C11">
        <v>0</v>
      </c>
      <c r="D11">
        <v>-8.4069149999999995E-2</v>
      </c>
      <c r="E11">
        <v>0</v>
      </c>
      <c r="F11">
        <v>0</v>
      </c>
      <c r="G11" s="2">
        <f t="shared" si="0"/>
        <v>0</v>
      </c>
    </row>
    <row r="12" spans="1:17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17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17" x14ac:dyDescent="0.35">
      <c r="A14" t="s">
        <v>12</v>
      </c>
      <c r="B14">
        <v>2</v>
      </c>
      <c r="C14">
        <v>4.064769E-2</v>
      </c>
      <c r="D14" s="1">
        <v>1.4232919999999999E-7</v>
      </c>
      <c r="E14">
        <v>9.4912089999999996</v>
      </c>
      <c r="F14">
        <v>16.83672</v>
      </c>
      <c r="G14" s="2">
        <f t="shared" si="0"/>
        <v>12.462413242891857</v>
      </c>
    </row>
    <row r="15" spans="1:17" x14ac:dyDescent="0.35">
      <c r="A15" t="s">
        <v>13</v>
      </c>
      <c r="B15">
        <v>2</v>
      </c>
      <c r="C15" s="1">
        <v>2.6644349999999999E-7</v>
      </c>
      <c r="D15" s="1">
        <v>1.4232919999999999E-7</v>
      </c>
      <c r="E15" s="1">
        <v>6.2214399999999998E-5</v>
      </c>
      <c r="F15">
        <v>1.103638E-4</v>
      </c>
      <c r="G15" s="2">
        <f t="shared" si="0"/>
        <v>8.1690452930016557E-5</v>
      </c>
    </row>
    <row r="16" spans="1:17" x14ac:dyDescent="0.35">
      <c r="A16" t="s">
        <v>14</v>
      </c>
      <c r="B16">
        <v>2</v>
      </c>
      <c r="C16">
        <v>0</v>
      </c>
      <c r="D16">
        <v>-8.6376469999999994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-3.6791800000000001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-4.0721910000000001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-3.2089629999999998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-2.685794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-15.25896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-83.738029999999995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-1.9243870000000001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-38.980820000000001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-14.18915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-37.555239999999998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-13.056649999999999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-19.073699999999999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-12.311260000000001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-42.976559999999999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-4.1782529999999998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-2.7011959999999999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-4.9245859999999997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-3.0952510000000002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-2.7939150000000001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-5.2052060000000004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-2.689676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-1.295417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-1.3020780000000001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-1.283517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-4.816541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-22.88119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-10.750159999999999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-6.0568400000000002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-4.1709529999999999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-2.54671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-0.73639209999999999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-5.6449740000000004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1.06576E-2</v>
      </c>
      <c r="D50" s="1">
        <v>-2.0168040000000001E-7</v>
      </c>
      <c r="E50">
        <v>2.7918430000000001</v>
      </c>
      <c r="F50">
        <v>6.0582989999999999</v>
      </c>
      <c r="G50" s="2">
        <f t="shared" si="0"/>
        <v>4.4843072574110927</v>
      </c>
    </row>
    <row r="51" spans="1:7" x14ac:dyDescent="0.35">
      <c r="A51" t="s">
        <v>49</v>
      </c>
      <c r="B51">
        <v>1</v>
      </c>
      <c r="C51">
        <v>0</v>
      </c>
      <c r="D51">
        <v>-13.815429999999999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-7.2661379999999998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-29.654240000000001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-37.882179999999998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-0.14408979999999999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5.0085909999999997E-2</v>
      </c>
      <c r="D56" s="1">
        <v>-6.1908819999999998E-8</v>
      </c>
      <c r="E56">
        <v>1.8498730000000001</v>
      </c>
      <c r="F56">
        <v>5.0129479999999997</v>
      </c>
      <c r="G56" s="2">
        <f t="shared" si="0"/>
        <v>3.7105463261922895</v>
      </c>
    </row>
    <row r="57" spans="1:7" x14ac:dyDescent="0.35">
      <c r="A57" t="s">
        <v>55</v>
      </c>
      <c r="B57">
        <v>1</v>
      </c>
      <c r="C57">
        <v>0</v>
      </c>
      <c r="D57">
        <v>-7.3977779999999997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-3.1500789999999999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-3.2703500000000001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-0.89146950000000003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-1.5695950000000001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-5.5702220000000002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-3.2268240000000001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-7.4788759999999996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-6.9091420000000001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-9.9629949999999994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0.32486609999999999</v>
      </c>
      <c r="D67" s="1">
        <v>1.280262E-7</v>
      </c>
      <c r="E67">
        <v>10.740069999999999</v>
      </c>
      <c r="F67">
        <v>24.0702</v>
      </c>
      <c r="G67" s="2">
        <f t="shared" ref="G67:G92" si="1">F67*100/$F$94</f>
        <v>17.816580618971841</v>
      </c>
    </row>
    <row r="68" spans="1:7" x14ac:dyDescent="0.35">
      <c r="A68" t="s">
        <v>66</v>
      </c>
      <c r="B68">
        <v>1</v>
      </c>
      <c r="C68">
        <v>0</v>
      </c>
      <c r="D68">
        <v>-3.1655669999999998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-2.8981460000000001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-3.9398569999999999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-65.706010000000006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-28.188400000000001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-27.794219999999999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-15.54832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-3.9507340000000002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>
        <v>-1.281355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-35.44491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-4.2577319999999999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-6.3326789999999997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-60.772579999999998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5.5819590000000001E-3</v>
      </c>
      <c r="D83" s="1">
        <v>1.9749430000000001E-13</v>
      </c>
      <c r="E83">
        <v>1.229147</v>
      </c>
      <c r="F83">
        <v>2.4746600000000001</v>
      </c>
      <c r="G83" s="2">
        <f t="shared" si="1"/>
        <v>1.8317246800834583</v>
      </c>
    </row>
    <row r="84" spans="1:7" x14ac:dyDescent="0.35">
      <c r="A84" t="s">
        <v>82</v>
      </c>
      <c r="B84">
        <v>1</v>
      </c>
      <c r="C84">
        <v>0</v>
      </c>
      <c r="D84">
        <v>-7.2394689999999997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-0.98871790000000004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-5.7425369999999996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>
        <v>-7.8381109999999996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-13.55086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-22.101849999999999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-43.827280000000002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-6.2700170000000002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135.0999976638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50F3B-503E-448A-A372-052A75A35952}">
  <dimension ref="A1:I94"/>
  <sheetViews>
    <sheetView workbookViewId="0">
      <selection activeCell="J15" sqref="J15"/>
    </sheetView>
  </sheetViews>
  <sheetFormatPr defaultRowHeight="14.5" x14ac:dyDescent="0.35"/>
  <cols>
    <col min="7" max="7" width="27" bestFit="1" customWidth="1"/>
  </cols>
  <sheetData>
    <row r="1" spans="1:9" x14ac:dyDescent="0.35">
      <c r="E1" t="s">
        <v>91</v>
      </c>
      <c r="F1" t="s">
        <v>92</v>
      </c>
      <c r="G1" t="s">
        <v>94</v>
      </c>
    </row>
    <row r="2" spans="1:9" x14ac:dyDescent="0.35">
      <c r="A2" t="s">
        <v>0</v>
      </c>
      <c r="B2">
        <v>98</v>
      </c>
      <c r="C2">
        <v>1.0624910000000001</v>
      </c>
      <c r="D2" s="1">
        <v>5.171642E-8</v>
      </c>
      <c r="E2">
        <v>19.03135</v>
      </c>
      <c r="F2" s="4">
        <v>19.18845</v>
      </c>
      <c r="G2" s="2">
        <f>F2*100/150</f>
        <v>12.792300000000001</v>
      </c>
      <c r="I2" t="s">
        <v>95</v>
      </c>
    </row>
    <row r="3" spans="1:9" x14ac:dyDescent="0.35">
      <c r="A3" t="s">
        <v>1</v>
      </c>
      <c r="B3">
        <v>7</v>
      </c>
      <c r="C3">
        <v>3.1750459999999999E-3</v>
      </c>
      <c r="D3" s="1">
        <v>-9.4596340000000008E-9</v>
      </c>
      <c r="E3">
        <v>77.38852</v>
      </c>
      <c r="F3">
        <v>0.1005374</v>
      </c>
      <c r="G3" s="2">
        <f t="shared" ref="G3:G66" si="0">F3*100/150</f>
        <v>6.7024933333333328E-2</v>
      </c>
      <c r="I3" s="2">
        <f>(SUM(G4:G92)+150-F94)/G5</f>
        <v>2.8850841447702065</v>
      </c>
    </row>
    <row r="4" spans="1:9" x14ac:dyDescent="0.35">
      <c r="A4" t="s">
        <v>2</v>
      </c>
      <c r="B4">
        <v>2</v>
      </c>
      <c r="C4">
        <v>3.41109E-2</v>
      </c>
      <c r="D4" s="1">
        <v>8.5918639999999994E-8</v>
      </c>
      <c r="E4">
        <v>4.9766409999999999</v>
      </c>
      <c r="F4">
        <v>14.703530000000001</v>
      </c>
      <c r="G4" s="2">
        <f t="shared" si="0"/>
        <v>9.8023533333333344</v>
      </c>
    </row>
    <row r="5" spans="1:9" x14ac:dyDescent="0.35">
      <c r="A5" t="s">
        <v>3</v>
      </c>
      <c r="B5">
        <v>6</v>
      </c>
      <c r="C5">
        <v>0.3294319</v>
      </c>
      <c r="D5" s="1">
        <v>-6.233873E-8</v>
      </c>
      <c r="E5">
        <v>21.50883</v>
      </c>
      <c r="F5">
        <v>48.390619999999998</v>
      </c>
      <c r="G5" s="2">
        <f t="shared" si="0"/>
        <v>32.260413333333332</v>
      </c>
      <c r="I5" t="s">
        <v>96</v>
      </c>
    </row>
    <row r="6" spans="1:9" x14ac:dyDescent="0.35">
      <c r="A6" t="s">
        <v>4</v>
      </c>
      <c r="B6">
        <v>2</v>
      </c>
      <c r="C6">
        <v>0</v>
      </c>
      <c r="D6">
        <v>-8.7739129999999999E-2</v>
      </c>
      <c r="E6">
        <v>0</v>
      </c>
      <c r="F6">
        <v>0</v>
      </c>
      <c r="G6" s="2">
        <f t="shared" si="0"/>
        <v>0</v>
      </c>
      <c r="I6" s="2">
        <f>100/(G4+G5+G14+G15+G50+G67+G83)</f>
        <v>1.6344247907766478</v>
      </c>
    </row>
    <row r="7" spans="1:9" x14ac:dyDescent="0.35">
      <c r="A7" t="s">
        <v>5</v>
      </c>
      <c r="B7">
        <v>2</v>
      </c>
      <c r="C7">
        <v>0</v>
      </c>
      <c r="D7">
        <v>-8.7739129999999999E-2</v>
      </c>
      <c r="E7">
        <v>0</v>
      </c>
      <c r="F7">
        <v>0</v>
      </c>
      <c r="G7" s="2">
        <f t="shared" si="0"/>
        <v>0</v>
      </c>
      <c r="I7" s="2">
        <f>(G4+G5+G14+G15+G50+G67+G83)</f>
        <v>61.183604509866669</v>
      </c>
    </row>
    <row r="8" spans="1:9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9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  <c r="I9" t="s">
        <v>102</v>
      </c>
    </row>
    <row r="10" spans="1:9" x14ac:dyDescent="0.35">
      <c r="A10" t="s">
        <v>8</v>
      </c>
      <c r="B10">
        <v>2</v>
      </c>
      <c r="C10">
        <v>0</v>
      </c>
      <c r="D10">
        <v>-2.8833069999999998</v>
      </c>
      <c r="E10">
        <v>0</v>
      </c>
      <c r="F10">
        <v>0</v>
      </c>
      <c r="G10" s="2">
        <f t="shared" si="0"/>
        <v>0</v>
      </c>
      <c r="I10" s="5">
        <f>(F4+F5+F14+F15+F50+F67+F83)</f>
        <v>91.775406764799982</v>
      </c>
    </row>
    <row r="11" spans="1:9" x14ac:dyDescent="0.35">
      <c r="A11" t="s">
        <v>9</v>
      </c>
      <c r="B11">
        <v>2</v>
      </c>
      <c r="C11">
        <v>0</v>
      </c>
      <c r="D11">
        <v>-8.5636219999999999E-2</v>
      </c>
      <c r="E11">
        <v>0</v>
      </c>
      <c r="F11">
        <v>0</v>
      </c>
      <c r="G11" s="2">
        <f t="shared" si="0"/>
        <v>0</v>
      </c>
    </row>
    <row r="12" spans="1:9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9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9" x14ac:dyDescent="0.35">
      <c r="A14" t="s">
        <v>12</v>
      </c>
      <c r="B14">
        <v>2</v>
      </c>
      <c r="C14">
        <v>2.902851E-2</v>
      </c>
      <c r="D14" s="1">
        <v>-3.0049960000000002E-8</v>
      </c>
      <c r="E14">
        <v>6.7776740000000002</v>
      </c>
      <c r="F14">
        <v>12.02304</v>
      </c>
      <c r="G14" s="2">
        <f t="shared" si="0"/>
        <v>8.0153600000000012</v>
      </c>
    </row>
    <row r="15" spans="1:9" x14ac:dyDescent="0.35">
      <c r="A15" t="s">
        <v>13</v>
      </c>
      <c r="B15">
        <v>2</v>
      </c>
      <c r="C15" s="1">
        <v>2.7950329999999999E-7</v>
      </c>
      <c r="D15" s="1">
        <v>-3.0049960000000002E-8</v>
      </c>
      <c r="E15" s="1">
        <v>6.5259370000000005E-5</v>
      </c>
      <c r="F15">
        <v>1.157648E-4</v>
      </c>
      <c r="G15" s="2">
        <f t="shared" si="0"/>
        <v>7.7176533333333329E-5</v>
      </c>
    </row>
    <row r="16" spans="1:9" x14ac:dyDescent="0.35">
      <c r="A16" t="s">
        <v>14</v>
      </c>
      <c r="B16">
        <v>2</v>
      </c>
      <c r="C16">
        <v>0</v>
      </c>
      <c r="D16">
        <v>-8.6368980000000004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-3.672701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-4.0734440000000003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-3.210216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-2.6870470000000002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-15.250769999999999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-83.737520000000004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-1.919788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-38.986330000000002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-14.18506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-37.56767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-13.061159999999999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-19.08222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-12.58151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-43.246789999999997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-4.1795049999999998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-2.7037010000000001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-4.9250870000000004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-3.0947499999999999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-2.7904080000000002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-5.2047059999999998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-2.6938930000000001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-1.2988820000000001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-1.3045420000000001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-1.284978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-4.8215089999999998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-22.860289999999999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-10.74122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-6.0534939999999997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-4.1719549999999996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-2.5472109999999999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-0.7361415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-5.6462260000000004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1.6082160000000002E-2</v>
      </c>
      <c r="D50" s="1">
        <v>-1.549581E-7</v>
      </c>
      <c r="E50">
        <v>4.2128519999999998</v>
      </c>
      <c r="F50">
        <v>9.1418859999999995</v>
      </c>
      <c r="G50" s="2">
        <f t="shared" si="0"/>
        <v>6.094590666666666</v>
      </c>
    </row>
    <row r="51" spans="1:7" x14ac:dyDescent="0.35">
      <c r="A51" t="s">
        <v>49</v>
      </c>
      <c r="B51">
        <v>1</v>
      </c>
      <c r="C51">
        <v>0</v>
      </c>
      <c r="D51">
        <v>-14.08567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-7.4024910000000004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-29.665130000000001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-37.89508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-0.14408969999999999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0.21117240000000001</v>
      </c>
      <c r="D56" s="1">
        <v>1.771447E-8</v>
      </c>
      <c r="E56">
        <v>7.7994399999999997</v>
      </c>
      <c r="F56">
        <v>21.13561</v>
      </c>
      <c r="G56" s="2">
        <f t="shared" si="0"/>
        <v>14.090406666666668</v>
      </c>
    </row>
    <row r="57" spans="1:7" x14ac:dyDescent="0.35">
      <c r="A57" t="s">
        <v>55</v>
      </c>
      <c r="B57">
        <v>1</v>
      </c>
      <c r="C57">
        <v>0</v>
      </c>
      <c r="D57">
        <v>-7.6664139999999996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-3.1549909999999999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-3.2722560000000001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-0.89251879999999995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-1.5683450000000001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-5.5733800000000002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-3.2287309999999998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-7.4786260000000002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-6.9088909999999997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-9.9634959999999992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6.9246710000000003E-2</v>
      </c>
      <c r="D67" s="1">
        <v>4.2122810000000001E-7</v>
      </c>
      <c r="E67">
        <v>2.2892960000000002</v>
      </c>
      <c r="F67">
        <v>5.1306760000000002</v>
      </c>
      <c r="G67" s="2">
        <f t="shared" ref="G67:G92" si="1">F67*100/150</f>
        <v>3.4204506666666665</v>
      </c>
    </row>
    <row r="68" spans="1:7" x14ac:dyDescent="0.35">
      <c r="A68" t="s">
        <v>66</v>
      </c>
      <c r="B68">
        <v>1</v>
      </c>
      <c r="C68">
        <v>0</v>
      </c>
      <c r="D68">
        <v>-3.1695329999999999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-2.9011110000000002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-3.9435730000000002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-65.709209999999999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-28.191099999999999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-27.79693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-15.55794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-3.9531909999999999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>
        <v>-1.284313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-35.448070000000001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-4.5877829999999999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-6.6661950000000001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-61.099159999999998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5.3809330000000001E-3</v>
      </c>
      <c r="D83" s="1">
        <v>3.9498850000000001E-13</v>
      </c>
      <c r="E83">
        <v>1.184882</v>
      </c>
      <c r="F83">
        <v>2.3855390000000001</v>
      </c>
      <c r="G83" s="2">
        <f t="shared" si="1"/>
        <v>1.5903593333333332</v>
      </c>
    </row>
    <row r="84" spans="1:7" x14ac:dyDescent="0.35">
      <c r="A84" t="s">
        <v>82</v>
      </c>
      <c r="B84">
        <v>1</v>
      </c>
      <c r="C84">
        <v>0</v>
      </c>
      <c r="D84">
        <v>-7.2392180000000002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-0.98846710000000004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-5.9373990000000001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>
        <v>-8.0157109999999996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-13.72916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-22.27084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-44.018680000000003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-6.2644159999999998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132.20000416479999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D5D6-D937-4491-8452-20F438F7B58C}">
  <dimension ref="A1:I94"/>
  <sheetViews>
    <sheetView tabSelected="1" workbookViewId="0">
      <selection activeCell="L11" sqref="L11"/>
    </sheetView>
  </sheetViews>
  <sheetFormatPr defaultRowHeight="14.5" x14ac:dyDescent="0.35"/>
  <cols>
    <col min="7" max="7" width="27" bestFit="1" customWidth="1"/>
  </cols>
  <sheetData>
    <row r="1" spans="1:9" x14ac:dyDescent="0.35">
      <c r="E1" t="s">
        <v>91</v>
      </c>
      <c r="F1" t="s">
        <v>92</v>
      </c>
      <c r="G1" t="s">
        <v>94</v>
      </c>
    </row>
    <row r="2" spans="1:9" x14ac:dyDescent="0.35">
      <c r="A2" t="s">
        <v>0</v>
      </c>
      <c r="B2">
        <v>98</v>
      </c>
      <c r="C2">
        <v>1.2448669999999999</v>
      </c>
      <c r="D2" s="1">
        <v>-7.9790199999999996E-9</v>
      </c>
      <c r="E2">
        <v>22.318549999999998</v>
      </c>
      <c r="F2" s="4">
        <v>22.474150000000002</v>
      </c>
      <c r="G2" s="2">
        <f>F2*100/$F$94</f>
        <v>18.331280769721282</v>
      </c>
      <c r="I2" t="s">
        <v>95</v>
      </c>
    </row>
    <row r="3" spans="1:9" x14ac:dyDescent="0.35">
      <c r="A3" t="s">
        <v>1</v>
      </c>
      <c r="B3">
        <v>7</v>
      </c>
      <c r="C3">
        <v>3.1704229999999999E-3</v>
      </c>
      <c r="D3" s="1">
        <v>9.6727539999999993E-9</v>
      </c>
      <c r="E3">
        <v>77.275850000000005</v>
      </c>
      <c r="F3">
        <v>0.1003901</v>
      </c>
      <c r="G3" s="2">
        <f t="shared" ref="G3:G66" si="0">F3*100/$F$94</f>
        <v>8.1884258563745288E-2</v>
      </c>
      <c r="I3" s="2">
        <f>(SUM(G4:G92)+150-F94)/G5</f>
        <v>3.0057988831762192</v>
      </c>
    </row>
    <row r="4" spans="1:9" x14ac:dyDescent="0.35">
      <c r="A4" t="s">
        <v>2</v>
      </c>
      <c r="B4">
        <v>2</v>
      </c>
      <c r="C4">
        <v>3.2953200000000002E-2</v>
      </c>
      <c r="D4" s="1">
        <v>1.2543879999999999E-8</v>
      </c>
      <c r="E4">
        <v>4.8045460000000002</v>
      </c>
      <c r="F4">
        <v>14.17393</v>
      </c>
      <c r="G4" s="2">
        <f t="shared" si="0"/>
        <v>11.561117570202903</v>
      </c>
    </row>
    <row r="5" spans="1:9" x14ac:dyDescent="0.35">
      <c r="A5" t="s">
        <v>3</v>
      </c>
      <c r="B5">
        <v>6</v>
      </c>
      <c r="C5">
        <v>0.30418899999999999</v>
      </c>
      <c r="D5" s="1">
        <v>3.4334960000000003E-8</v>
      </c>
      <c r="E5">
        <v>19.650549999999999</v>
      </c>
      <c r="F5">
        <v>44.453360000000004</v>
      </c>
      <c r="G5" s="2">
        <f t="shared" si="0"/>
        <v>36.258858435914028</v>
      </c>
      <c r="I5" t="s">
        <v>96</v>
      </c>
    </row>
    <row r="6" spans="1:9" x14ac:dyDescent="0.35">
      <c r="A6" t="s">
        <v>4</v>
      </c>
      <c r="B6">
        <v>2</v>
      </c>
      <c r="C6">
        <v>0</v>
      </c>
      <c r="D6">
        <v>-8.8252140000000007E-2</v>
      </c>
      <c r="E6">
        <v>0</v>
      </c>
      <c r="F6">
        <v>0</v>
      </c>
      <c r="G6" s="2">
        <f t="shared" si="0"/>
        <v>0</v>
      </c>
      <c r="I6" s="2">
        <f>100/(G4+G5+G14+G15+G50+G67+G83)</f>
        <v>1.5278086824246921</v>
      </c>
    </row>
    <row r="7" spans="1:9" x14ac:dyDescent="0.35">
      <c r="A7" t="s">
        <v>5</v>
      </c>
      <c r="B7">
        <v>2</v>
      </c>
      <c r="C7">
        <v>0</v>
      </c>
      <c r="D7">
        <v>-8.8252140000000007E-2</v>
      </c>
      <c r="E7">
        <v>0</v>
      </c>
      <c r="F7">
        <v>0</v>
      </c>
      <c r="G7" s="2">
        <f t="shared" si="0"/>
        <v>0</v>
      </c>
      <c r="I7" s="2">
        <f>(G4+G5+G14+G15+G50+G67+G83)</f>
        <v>65.453221434306869</v>
      </c>
    </row>
    <row r="8" spans="1:9" x14ac:dyDescent="0.35">
      <c r="A8" t="s">
        <v>6</v>
      </c>
      <c r="B8">
        <v>2</v>
      </c>
      <c r="C8">
        <v>0</v>
      </c>
      <c r="D8">
        <v>-1</v>
      </c>
      <c r="E8">
        <v>0</v>
      </c>
      <c r="F8">
        <v>0</v>
      </c>
      <c r="G8" s="2">
        <f t="shared" si="0"/>
        <v>0</v>
      </c>
    </row>
    <row r="9" spans="1:9" x14ac:dyDescent="0.35">
      <c r="A9" t="s">
        <v>7</v>
      </c>
      <c r="B9">
        <v>2</v>
      </c>
      <c r="C9">
        <v>0</v>
      </c>
      <c r="D9">
        <v>-1</v>
      </c>
      <c r="E9">
        <v>0</v>
      </c>
      <c r="F9">
        <v>0</v>
      </c>
      <c r="G9" s="2">
        <f t="shared" si="0"/>
        <v>0</v>
      </c>
      <c r="I9" t="s">
        <v>102</v>
      </c>
    </row>
    <row r="10" spans="1:9" x14ac:dyDescent="0.35">
      <c r="A10" t="s">
        <v>8</v>
      </c>
      <c r="B10">
        <v>2</v>
      </c>
      <c r="C10">
        <v>0</v>
      </c>
      <c r="D10" s="1">
        <v>-2.577251</v>
      </c>
      <c r="E10">
        <v>0</v>
      </c>
      <c r="F10">
        <v>0</v>
      </c>
      <c r="G10" s="2">
        <f t="shared" si="0"/>
        <v>0</v>
      </c>
      <c r="I10" s="5">
        <f>(F4+F5+F14+F15+F50+F67+F83)</f>
        <v>80.245648679800013</v>
      </c>
    </row>
    <row r="11" spans="1:9" x14ac:dyDescent="0.35">
      <c r="A11" t="s">
        <v>9</v>
      </c>
      <c r="B11">
        <v>2</v>
      </c>
      <c r="C11">
        <v>0</v>
      </c>
      <c r="D11" s="1">
        <v>-8.6787530000000002E-2</v>
      </c>
      <c r="E11">
        <v>0</v>
      </c>
      <c r="F11">
        <v>0</v>
      </c>
      <c r="G11" s="2">
        <f t="shared" si="0"/>
        <v>0</v>
      </c>
    </row>
    <row r="12" spans="1:9" x14ac:dyDescent="0.35">
      <c r="A12" t="s">
        <v>10</v>
      </c>
      <c r="B12">
        <v>2</v>
      </c>
      <c r="C12">
        <v>0</v>
      </c>
      <c r="D12">
        <v>-1</v>
      </c>
      <c r="E12">
        <v>0</v>
      </c>
      <c r="F12">
        <v>0</v>
      </c>
      <c r="G12" s="2">
        <f t="shared" si="0"/>
        <v>0</v>
      </c>
    </row>
    <row r="13" spans="1:9" x14ac:dyDescent="0.35">
      <c r="A13" t="s">
        <v>11</v>
      </c>
      <c r="B13">
        <v>2</v>
      </c>
      <c r="C13">
        <v>0</v>
      </c>
      <c r="D13">
        <v>-1</v>
      </c>
      <c r="E13">
        <v>0</v>
      </c>
      <c r="F13">
        <v>0</v>
      </c>
      <c r="G13" s="2">
        <f t="shared" si="0"/>
        <v>0</v>
      </c>
    </row>
    <row r="14" spans="1:9" x14ac:dyDescent="0.35">
      <c r="A14" t="s">
        <v>12</v>
      </c>
      <c r="B14">
        <v>2</v>
      </c>
      <c r="C14" s="1">
        <v>2.4459990000000001E-2</v>
      </c>
      <c r="D14" s="1">
        <v>-6.4254429999999996E-10</v>
      </c>
      <c r="E14">
        <v>5.7107140000000003</v>
      </c>
      <c r="F14">
        <v>10.1303</v>
      </c>
      <c r="G14" s="2">
        <f t="shared" si="0"/>
        <v>8.2628875210634209</v>
      </c>
    </row>
    <row r="15" spans="1:9" x14ac:dyDescent="0.35">
      <c r="A15" t="s">
        <v>13</v>
      </c>
      <c r="B15">
        <v>2</v>
      </c>
      <c r="C15" s="1">
        <v>2.744842E-7</v>
      </c>
      <c r="D15" s="1">
        <v>-6.4254429999999996E-10</v>
      </c>
      <c r="E15" s="1">
        <v>6.4084289999999998E-5</v>
      </c>
      <c r="F15" s="1">
        <v>1.136798E-4</v>
      </c>
      <c r="G15" s="2">
        <f t="shared" si="0"/>
        <v>9.2724144479135417E-5</v>
      </c>
    </row>
    <row r="16" spans="1:9" x14ac:dyDescent="0.35">
      <c r="A16" t="s">
        <v>14</v>
      </c>
      <c r="B16">
        <v>2</v>
      </c>
      <c r="C16">
        <v>0</v>
      </c>
      <c r="D16">
        <v>-8.6659159999999993</v>
      </c>
      <c r="E16">
        <v>0</v>
      </c>
      <c r="F16">
        <v>0</v>
      </c>
      <c r="G16" s="2">
        <f t="shared" si="0"/>
        <v>0</v>
      </c>
    </row>
    <row r="17" spans="1:7" x14ac:dyDescent="0.35">
      <c r="A17" t="s">
        <v>15</v>
      </c>
      <c r="B17">
        <v>2</v>
      </c>
      <c r="C17">
        <v>0</v>
      </c>
      <c r="D17">
        <v>-3.614115</v>
      </c>
      <c r="E17">
        <v>0</v>
      </c>
      <c r="F17">
        <v>0</v>
      </c>
      <c r="G17" s="2">
        <f t="shared" si="0"/>
        <v>0</v>
      </c>
    </row>
    <row r="18" spans="1:7" x14ac:dyDescent="0.35">
      <c r="A18" t="s">
        <v>16</v>
      </c>
      <c r="B18">
        <v>1</v>
      </c>
      <c r="C18">
        <v>0</v>
      </c>
      <c r="D18">
        <v>-3.8986369999999999</v>
      </c>
      <c r="E18">
        <v>0</v>
      </c>
      <c r="F18">
        <v>0</v>
      </c>
      <c r="G18" s="2">
        <f t="shared" si="0"/>
        <v>0</v>
      </c>
    </row>
    <row r="19" spans="1:7" x14ac:dyDescent="0.35">
      <c r="A19" t="s">
        <v>17</v>
      </c>
      <c r="B19">
        <v>1</v>
      </c>
      <c r="C19">
        <v>0</v>
      </c>
      <c r="D19">
        <v>-3.035409</v>
      </c>
      <c r="E19">
        <v>0</v>
      </c>
      <c r="F19">
        <v>0</v>
      </c>
      <c r="G19" s="2">
        <f t="shared" si="0"/>
        <v>0</v>
      </c>
    </row>
    <row r="20" spans="1:7" x14ac:dyDescent="0.35">
      <c r="A20" t="s">
        <v>18</v>
      </c>
      <c r="B20">
        <v>1</v>
      </c>
      <c r="C20">
        <v>0</v>
      </c>
      <c r="D20">
        <v>-2.5122399999999998</v>
      </c>
      <c r="E20">
        <v>0</v>
      </c>
      <c r="F20">
        <v>0</v>
      </c>
      <c r="G20" s="2">
        <f t="shared" si="0"/>
        <v>0</v>
      </c>
    </row>
    <row r="21" spans="1:7" x14ac:dyDescent="0.35">
      <c r="A21" t="s">
        <v>19</v>
      </c>
      <c r="B21">
        <v>1</v>
      </c>
      <c r="C21">
        <v>0</v>
      </c>
      <c r="D21">
        <v>-14.522119999999999</v>
      </c>
      <c r="E21">
        <v>0</v>
      </c>
      <c r="F21">
        <v>0</v>
      </c>
      <c r="G21" s="2">
        <f t="shared" si="0"/>
        <v>0</v>
      </c>
    </row>
    <row r="22" spans="1:7" x14ac:dyDescent="0.35">
      <c r="A22" t="s">
        <v>20</v>
      </c>
      <c r="B22">
        <v>1</v>
      </c>
      <c r="C22">
        <v>0</v>
      </c>
      <c r="D22">
        <v>-83.62</v>
      </c>
      <c r="E22">
        <v>0</v>
      </c>
      <c r="F22">
        <v>0</v>
      </c>
      <c r="G22" s="2">
        <f t="shared" si="0"/>
        <v>0</v>
      </c>
    </row>
    <row r="23" spans="1:7" x14ac:dyDescent="0.35">
      <c r="A23" t="s">
        <v>21</v>
      </c>
      <c r="B23">
        <v>1</v>
      </c>
      <c r="C23">
        <v>0</v>
      </c>
      <c r="D23">
        <v>-92.939019999999999</v>
      </c>
      <c r="E23">
        <v>0</v>
      </c>
      <c r="F23">
        <v>0</v>
      </c>
      <c r="G23" s="2">
        <f t="shared" si="0"/>
        <v>0</v>
      </c>
    </row>
    <row r="24" spans="1:7" x14ac:dyDescent="0.35">
      <c r="A24" t="s">
        <v>22</v>
      </c>
      <c r="B24">
        <v>1</v>
      </c>
      <c r="C24">
        <v>0</v>
      </c>
      <c r="D24">
        <v>-1.965117</v>
      </c>
      <c r="E24">
        <v>0</v>
      </c>
      <c r="F24">
        <v>0</v>
      </c>
      <c r="G24" s="2">
        <f t="shared" si="0"/>
        <v>0</v>
      </c>
    </row>
    <row r="25" spans="1:7" x14ac:dyDescent="0.35">
      <c r="A25" t="s">
        <v>23</v>
      </c>
      <c r="B25">
        <v>1</v>
      </c>
      <c r="C25">
        <v>0</v>
      </c>
      <c r="D25">
        <v>-38.990349999999999</v>
      </c>
      <c r="E25">
        <v>0</v>
      </c>
      <c r="F25">
        <v>0</v>
      </c>
      <c r="G25" s="2">
        <f t="shared" si="0"/>
        <v>0</v>
      </c>
    </row>
    <row r="26" spans="1:7" x14ac:dyDescent="0.35">
      <c r="A26" t="s">
        <v>24</v>
      </c>
      <c r="B26">
        <v>1</v>
      </c>
      <c r="C26">
        <v>0</v>
      </c>
      <c r="D26">
        <v>-14.347899999999999</v>
      </c>
      <c r="E26">
        <v>0</v>
      </c>
      <c r="F26">
        <v>0</v>
      </c>
      <c r="G26" s="2">
        <f t="shared" si="0"/>
        <v>0</v>
      </c>
    </row>
    <row r="27" spans="1:7" x14ac:dyDescent="0.35">
      <c r="A27" t="s">
        <v>25</v>
      </c>
      <c r="B27">
        <v>1</v>
      </c>
      <c r="C27">
        <v>0</v>
      </c>
      <c r="D27">
        <v>-37.623060000000002</v>
      </c>
      <c r="E27">
        <v>0</v>
      </c>
      <c r="F27">
        <v>0</v>
      </c>
      <c r="G27" s="2">
        <f t="shared" si="0"/>
        <v>0</v>
      </c>
    </row>
    <row r="28" spans="1:7" x14ac:dyDescent="0.35">
      <c r="A28" t="s">
        <v>26</v>
      </c>
      <c r="B28">
        <v>1</v>
      </c>
      <c r="C28">
        <v>0</v>
      </c>
      <c r="D28">
        <v>-12.830159999999999</v>
      </c>
      <c r="E28">
        <v>0</v>
      </c>
      <c r="F28">
        <v>0</v>
      </c>
      <c r="G28" s="2">
        <f t="shared" si="0"/>
        <v>0</v>
      </c>
    </row>
    <row r="29" spans="1:7" x14ac:dyDescent="0.35">
      <c r="A29" t="s">
        <v>27</v>
      </c>
      <c r="B29">
        <v>1</v>
      </c>
      <c r="C29">
        <v>0</v>
      </c>
      <c r="D29">
        <v>-18.502700000000001</v>
      </c>
      <c r="E29">
        <v>0</v>
      </c>
      <c r="F29">
        <v>0</v>
      </c>
      <c r="G29" s="2">
        <f t="shared" si="0"/>
        <v>0</v>
      </c>
    </row>
    <row r="30" spans="1:7" x14ac:dyDescent="0.35">
      <c r="A30" t="s">
        <v>28</v>
      </c>
      <c r="B30">
        <v>1</v>
      </c>
      <c r="C30">
        <v>0</v>
      </c>
      <c r="D30">
        <v>-12.722110000000001</v>
      </c>
      <c r="E30">
        <v>0</v>
      </c>
      <c r="F30">
        <v>0</v>
      </c>
      <c r="G30" s="2">
        <f t="shared" si="0"/>
        <v>0</v>
      </c>
    </row>
    <row r="31" spans="1:7" x14ac:dyDescent="0.35">
      <c r="A31" t="s">
        <v>29</v>
      </c>
      <c r="B31">
        <v>1</v>
      </c>
      <c r="C31">
        <v>0</v>
      </c>
      <c r="D31">
        <v>-43.387390000000003</v>
      </c>
      <c r="E31">
        <v>0</v>
      </c>
      <c r="F31">
        <v>0</v>
      </c>
      <c r="G31" s="2">
        <f t="shared" si="0"/>
        <v>0</v>
      </c>
    </row>
    <row r="32" spans="1:7" x14ac:dyDescent="0.35">
      <c r="A32" t="s">
        <v>30</v>
      </c>
      <c r="B32">
        <v>1</v>
      </c>
      <c r="C32">
        <v>0</v>
      </c>
      <c r="D32">
        <v>-4.0632720000000004</v>
      </c>
      <c r="E32">
        <v>0</v>
      </c>
      <c r="F32">
        <v>0</v>
      </c>
      <c r="G32" s="2">
        <f t="shared" si="0"/>
        <v>0</v>
      </c>
    </row>
    <row r="33" spans="1:7" x14ac:dyDescent="0.35">
      <c r="A33" t="s">
        <v>31</v>
      </c>
      <c r="B33">
        <v>1</v>
      </c>
      <c r="C33">
        <v>0</v>
      </c>
      <c r="D33">
        <v>-2.7055310000000001</v>
      </c>
      <c r="E33">
        <v>0</v>
      </c>
      <c r="F33">
        <v>0</v>
      </c>
      <c r="G33" s="2">
        <f t="shared" si="0"/>
        <v>0</v>
      </c>
    </row>
    <row r="34" spans="1:7" x14ac:dyDescent="0.35">
      <c r="A34" t="s">
        <v>32</v>
      </c>
      <c r="B34">
        <v>1</v>
      </c>
      <c r="C34">
        <v>0</v>
      </c>
      <c r="D34">
        <v>-5.0426010000000003</v>
      </c>
      <c r="E34">
        <v>0</v>
      </c>
      <c r="F34">
        <v>0</v>
      </c>
      <c r="G34" s="2">
        <f t="shared" si="0"/>
        <v>0</v>
      </c>
    </row>
    <row r="35" spans="1:7" x14ac:dyDescent="0.35">
      <c r="A35" t="s">
        <v>33</v>
      </c>
      <c r="B35">
        <v>1</v>
      </c>
      <c r="C35">
        <v>0</v>
      </c>
      <c r="D35">
        <v>-3.2115320000000001</v>
      </c>
      <c r="E35">
        <v>0</v>
      </c>
      <c r="F35">
        <v>0</v>
      </c>
      <c r="G35" s="2">
        <f t="shared" si="0"/>
        <v>0</v>
      </c>
    </row>
    <row r="36" spans="1:7" x14ac:dyDescent="0.35">
      <c r="A36" t="s">
        <v>34</v>
      </c>
      <c r="B36">
        <v>1</v>
      </c>
      <c r="C36">
        <v>0</v>
      </c>
      <c r="D36">
        <v>-2.9049930000000002</v>
      </c>
      <c r="E36">
        <v>0</v>
      </c>
      <c r="F36">
        <v>0</v>
      </c>
      <c r="G36" s="2">
        <f t="shared" si="0"/>
        <v>0</v>
      </c>
    </row>
    <row r="37" spans="1:7" x14ac:dyDescent="0.35">
      <c r="A37" t="s">
        <v>35</v>
      </c>
      <c r="B37">
        <v>1</v>
      </c>
      <c r="C37">
        <v>0</v>
      </c>
      <c r="D37">
        <v>-4.9700439999999997</v>
      </c>
      <c r="E37">
        <v>0</v>
      </c>
      <c r="F37">
        <v>0</v>
      </c>
      <c r="G37" s="2">
        <f t="shared" si="0"/>
        <v>0</v>
      </c>
    </row>
    <row r="38" spans="1:7" x14ac:dyDescent="0.35">
      <c r="A38" t="s">
        <v>36</v>
      </c>
      <c r="B38">
        <v>1</v>
      </c>
      <c r="C38">
        <v>0</v>
      </c>
      <c r="D38">
        <v>-2.6969750000000001</v>
      </c>
      <c r="E38">
        <v>0</v>
      </c>
      <c r="F38">
        <v>0</v>
      </c>
      <c r="G38" s="2">
        <f t="shared" si="0"/>
        <v>0</v>
      </c>
    </row>
    <row r="39" spans="1:7" x14ac:dyDescent="0.35">
      <c r="A39" t="s">
        <v>37</v>
      </c>
      <c r="B39">
        <v>1</v>
      </c>
      <c r="C39">
        <v>0</v>
      </c>
      <c r="D39">
        <v>-1.3014159999999999</v>
      </c>
      <c r="E39">
        <v>0</v>
      </c>
      <c r="F39">
        <v>0</v>
      </c>
      <c r="G39" s="2">
        <f t="shared" si="0"/>
        <v>0</v>
      </c>
    </row>
    <row r="40" spans="1:7" x14ac:dyDescent="0.35">
      <c r="A40" t="s">
        <v>38</v>
      </c>
      <c r="B40">
        <v>1</v>
      </c>
      <c r="C40">
        <v>0</v>
      </c>
      <c r="D40">
        <v>-1.3063439999999999</v>
      </c>
      <c r="E40">
        <v>0</v>
      </c>
      <c r="F40">
        <v>0</v>
      </c>
      <c r="G40" s="2">
        <f t="shared" si="0"/>
        <v>0</v>
      </c>
    </row>
    <row r="41" spans="1:7" x14ac:dyDescent="0.35">
      <c r="A41" t="s">
        <v>39</v>
      </c>
      <c r="B41">
        <v>1</v>
      </c>
      <c r="C41">
        <v>0</v>
      </c>
      <c r="D41">
        <v>-1.2860480000000001</v>
      </c>
      <c r="E41">
        <v>0</v>
      </c>
      <c r="F41">
        <v>0</v>
      </c>
      <c r="G41" s="2">
        <f t="shared" si="0"/>
        <v>0</v>
      </c>
    </row>
    <row r="42" spans="1:7" x14ac:dyDescent="0.35">
      <c r="A42" t="s">
        <v>40</v>
      </c>
      <c r="B42">
        <v>1</v>
      </c>
      <c r="C42">
        <v>0</v>
      </c>
      <c r="D42">
        <v>-4.8251410000000003</v>
      </c>
      <c r="E42">
        <v>0</v>
      </c>
      <c r="F42">
        <v>0</v>
      </c>
      <c r="G42" s="2">
        <f t="shared" si="0"/>
        <v>0</v>
      </c>
    </row>
    <row r="43" spans="1:7" x14ac:dyDescent="0.35">
      <c r="A43" t="s">
        <v>41</v>
      </c>
      <c r="B43">
        <v>1</v>
      </c>
      <c r="C43">
        <v>0</v>
      </c>
      <c r="D43">
        <v>-21.868300000000001</v>
      </c>
      <c r="E43">
        <v>0</v>
      </c>
      <c r="F43">
        <v>0</v>
      </c>
      <c r="G43" s="2">
        <f t="shared" si="0"/>
        <v>0</v>
      </c>
    </row>
    <row r="44" spans="1:7" x14ac:dyDescent="0.35">
      <c r="A44" t="s">
        <v>42</v>
      </c>
      <c r="B44">
        <v>1</v>
      </c>
      <c r="C44">
        <v>0</v>
      </c>
      <c r="D44">
        <v>-10.12917</v>
      </c>
      <c r="E44">
        <v>0</v>
      </c>
      <c r="F44">
        <v>0</v>
      </c>
      <c r="G44" s="2">
        <f t="shared" si="0"/>
        <v>0</v>
      </c>
    </row>
    <row r="45" spans="1:7" x14ac:dyDescent="0.35">
      <c r="A45" t="s">
        <v>43</v>
      </c>
      <c r="B45">
        <v>1</v>
      </c>
      <c r="C45">
        <v>0</v>
      </c>
      <c r="D45">
        <v>-5.7482939999999996</v>
      </c>
      <c r="E45">
        <v>0</v>
      </c>
      <c r="F45">
        <v>0</v>
      </c>
      <c r="G45" s="2">
        <f t="shared" si="0"/>
        <v>0</v>
      </c>
    </row>
    <row r="46" spans="1:7" x14ac:dyDescent="0.35">
      <c r="A46" t="s">
        <v>44</v>
      </c>
      <c r="B46">
        <v>1</v>
      </c>
      <c r="C46">
        <v>0</v>
      </c>
      <c r="D46">
        <v>-4.1726869999999998</v>
      </c>
      <c r="E46">
        <v>0</v>
      </c>
      <c r="F46">
        <v>0</v>
      </c>
      <c r="G46" s="2">
        <f t="shared" si="0"/>
        <v>0</v>
      </c>
    </row>
    <row r="47" spans="1:7" x14ac:dyDescent="0.35">
      <c r="A47" t="s">
        <v>45</v>
      </c>
      <c r="B47">
        <v>1</v>
      </c>
      <c r="C47">
        <v>0</v>
      </c>
      <c r="D47">
        <v>-2.6061510000000001</v>
      </c>
      <c r="E47">
        <v>0</v>
      </c>
      <c r="F47">
        <v>0</v>
      </c>
      <c r="G47" s="2">
        <f t="shared" si="0"/>
        <v>0</v>
      </c>
    </row>
    <row r="48" spans="1:7" x14ac:dyDescent="0.35">
      <c r="A48" t="s">
        <v>46</v>
      </c>
      <c r="B48">
        <v>1</v>
      </c>
      <c r="C48">
        <v>0</v>
      </c>
      <c r="D48">
        <v>-0.79453220000000002</v>
      </c>
      <c r="E48">
        <v>0</v>
      </c>
      <c r="F48">
        <v>0</v>
      </c>
      <c r="G48" s="2">
        <f t="shared" si="0"/>
        <v>0</v>
      </c>
    </row>
    <row r="49" spans="1:7" x14ac:dyDescent="0.35">
      <c r="A49" t="s">
        <v>47</v>
      </c>
      <c r="B49">
        <v>1</v>
      </c>
      <c r="C49">
        <v>0</v>
      </c>
      <c r="D49">
        <v>-5.7057149999999996</v>
      </c>
      <c r="E49">
        <v>0</v>
      </c>
      <c r="F49">
        <v>0</v>
      </c>
      <c r="G49" s="2">
        <f t="shared" si="0"/>
        <v>0</v>
      </c>
    </row>
    <row r="50" spans="1:7" x14ac:dyDescent="0.35">
      <c r="A50" t="s">
        <v>48</v>
      </c>
      <c r="B50">
        <v>1</v>
      </c>
      <c r="C50">
        <v>1.621156E-2</v>
      </c>
      <c r="D50" s="1">
        <v>-2.3839930000000001E-8</v>
      </c>
      <c r="E50">
        <v>4.2467490000000003</v>
      </c>
      <c r="F50">
        <v>9.2154430000000005</v>
      </c>
      <c r="G50" s="2">
        <f t="shared" si="0"/>
        <v>7.5166746261977693</v>
      </c>
    </row>
    <row r="51" spans="1:7" x14ac:dyDescent="0.35">
      <c r="A51" t="s">
        <v>49</v>
      </c>
      <c r="B51">
        <v>1</v>
      </c>
      <c r="C51">
        <v>0</v>
      </c>
      <c r="D51">
        <v>-14.226279999999999</v>
      </c>
      <c r="E51">
        <v>0</v>
      </c>
      <c r="F51">
        <v>0</v>
      </c>
      <c r="G51" s="2">
        <f t="shared" si="0"/>
        <v>0</v>
      </c>
    </row>
    <row r="52" spans="1:7" x14ac:dyDescent="0.35">
      <c r="A52" t="s">
        <v>50</v>
      </c>
      <c r="B52">
        <v>1</v>
      </c>
      <c r="C52">
        <v>0</v>
      </c>
      <c r="D52">
        <v>-7.4736960000000003</v>
      </c>
      <c r="E52">
        <v>0</v>
      </c>
      <c r="F52">
        <v>0</v>
      </c>
      <c r="G52" s="2">
        <f t="shared" si="0"/>
        <v>0</v>
      </c>
    </row>
    <row r="53" spans="1:7" x14ac:dyDescent="0.35">
      <c r="A53" t="s">
        <v>51</v>
      </c>
      <c r="B53">
        <v>1</v>
      </c>
      <c r="C53">
        <v>0</v>
      </c>
      <c r="D53">
        <v>-29.673100000000002</v>
      </c>
      <c r="E53">
        <v>0</v>
      </c>
      <c r="F53">
        <v>0</v>
      </c>
      <c r="G53" s="2">
        <f t="shared" si="0"/>
        <v>0</v>
      </c>
    </row>
    <row r="54" spans="1:7" x14ac:dyDescent="0.35">
      <c r="A54" t="s">
        <v>52</v>
      </c>
      <c r="B54">
        <v>1</v>
      </c>
      <c r="C54">
        <v>0</v>
      </c>
      <c r="D54">
        <v>-37.904510000000002</v>
      </c>
      <c r="E54">
        <v>0</v>
      </c>
      <c r="F54">
        <v>0</v>
      </c>
      <c r="G54" s="2">
        <f t="shared" si="0"/>
        <v>0</v>
      </c>
    </row>
    <row r="55" spans="1:7" x14ac:dyDescent="0.35">
      <c r="A55" t="s">
        <v>53</v>
      </c>
      <c r="B55">
        <v>1</v>
      </c>
      <c r="C55">
        <v>0</v>
      </c>
      <c r="D55">
        <v>-0.14408969999999999</v>
      </c>
      <c r="E55">
        <v>0</v>
      </c>
      <c r="F55">
        <v>0</v>
      </c>
      <c r="G55" s="2">
        <f t="shared" si="0"/>
        <v>0</v>
      </c>
    </row>
    <row r="56" spans="1:7" x14ac:dyDescent="0.35">
      <c r="A56" t="s">
        <v>54</v>
      </c>
      <c r="B56">
        <v>1</v>
      </c>
      <c r="C56">
        <v>0.1976262</v>
      </c>
      <c r="D56" s="1">
        <v>2.0253040000000001E-9</v>
      </c>
      <c r="E56">
        <v>7.2991239999999999</v>
      </c>
      <c r="F56">
        <v>19.779810000000001</v>
      </c>
      <c r="G56" s="2">
        <f t="shared" si="0"/>
        <v>16.13361353740812</v>
      </c>
    </row>
    <row r="57" spans="1:7" x14ac:dyDescent="0.35">
      <c r="A57" t="s">
        <v>55</v>
      </c>
      <c r="B57">
        <v>1</v>
      </c>
      <c r="C57">
        <v>0</v>
      </c>
      <c r="D57">
        <v>-7.8043659999999999</v>
      </c>
      <c r="E57">
        <v>0</v>
      </c>
      <c r="F57">
        <v>0</v>
      </c>
      <c r="G57" s="2">
        <f t="shared" si="0"/>
        <v>0</v>
      </c>
    </row>
    <row r="58" spans="1:7" x14ac:dyDescent="0.35">
      <c r="A58" t="s">
        <v>56</v>
      </c>
      <c r="B58">
        <v>1</v>
      </c>
      <c r="C58">
        <v>0</v>
      </c>
      <c r="D58">
        <v>-3.4391880000000001</v>
      </c>
      <c r="E58">
        <v>0</v>
      </c>
      <c r="F58">
        <v>0</v>
      </c>
      <c r="G58" s="2">
        <f t="shared" si="0"/>
        <v>0</v>
      </c>
    </row>
    <row r="59" spans="1:7" x14ac:dyDescent="0.35">
      <c r="A59" t="s">
        <v>57</v>
      </c>
      <c r="B59">
        <v>1</v>
      </c>
      <c r="C59">
        <v>0</v>
      </c>
      <c r="D59">
        <v>-3.6714039999999999</v>
      </c>
      <c r="E59">
        <v>0</v>
      </c>
      <c r="F59">
        <v>0</v>
      </c>
      <c r="G59" s="2">
        <f t="shared" si="0"/>
        <v>0</v>
      </c>
    </row>
    <row r="60" spans="1:7" x14ac:dyDescent="0.35">
      <c r="A60" t="s">
        <v>58</v>
      </c>
      <c r="B60">
        <v>1</v>
      </c>
      <c r="C60">
        <v>0</v>
      </c>
      <c r="D60">
        <v>-1.017984</v>
      </c>
      <c r="E60">
        <v>0</v>
      </c>
      <c r="F60">
        <v>0</v>
      </c>
      <c r="G60" s="2">
        <f t="shared" si="0"/>
        <v>0</v>
      </c>
    </row>
    <row r="61" spans="1:7" x14ac:dyDescent="0.35">
      <c r="A61" t="s">
        <v>59</v>
      </c>
      <c r="B61">
        <v>1</v>
      </c>
      <c r="C61">
        <v>0</v>
      </c>
      <c r="D61">
        <v>-1.599326</v>
      </c>
      <c r="E61">
        <v>0</v>
      </c>
      <c r="F61">
        <v>0</v>
      </c>
      <c r="G61" s="2">
        <f t="shared" si="0"/>
        <v>0</v>
      </c>
    </row>
    <row r="62" spans="1:7" x14ac:dyDescent="0.35">
      <c r="A62" t="s">
        <v>60</v>
      </c>
      <c r="B62">
        <v>1</v>
      </c>
      <c r="C62">
        <v>0</v>
      </c>
      <c r="D62">
        <v>-5.9148699999999996</v>
      </c>
      <c r="E62">
        <v>0</v>
      </c>
      <c r="F62">
        <v>0</v>
      </c>
      <c r="G62" s="2">
        <f t="shared" si="0"/>
        <v>0</v>
      </c>
    </row>
    <row r="63" spans="1:7" x14ac:dyDescent="0.35">
      <c r="A63" t="s">
        <v>61</v>
      </c>
      <c r="B63">
        <v>1</v>
      </c>
      <c r="C63">
        <v>0</v>
      </c>
      <c r="D63">
        <v>-3.510732</v>
      </c>
      <c r="E63">
        <v>0</v>
      </c>
      <c r="F63">
        <v>0</v>
      </c>
      <c r="G63" s="2">
        <f t="shared" si="0"/>
        <v>0</v>
      </c>
    </row>
    <row r="64" spans="1:7" x14ac:dyDescent="0.35">
      <c r="A64" t="s">
        <v>62</v>
      </c>
      <c r="B64">
        <v>1</v>
      </c>
      <c r="C64">
        <v>0</v>
      </c>
      <c r="D64">
        <v>-7.4491560000000003</v>
      </c>
      <c r="E64">
        <v>0</v>
      </c>
      <c r="F64">
        <v>0</v>
      </c>
      <c r="G64" s="2">
        <f t="shared" si="0"/>
        <v>0</v>
      </c>
    </row>
    <row r="65" spans="1:7" x14ac:dyDescent="0.35">
      <c r="A65" t="s">
        <v>63</v>
      </c>
      <c r="B65">
        <v>1</v>
      </c>
      <c r="C65">
        <v>0</v>
      </c>
      <c r="D65">
        <v>-6.8794219999999999</v>
      </c>
      <c r="E65">
        <v>0</v>
      </c>
      <c r="F65">
        <v>0</v>
      </c>
      <c r="G65" s="2">
        <f t="shared" si="0"/>
        <v>0</v>
      </c>
    </row>
    <row r="66" spans="1:7" x14ac:dyDescent="0.35">
      <c r="A66" t="s">
        <v>64</v>
      </c>
      <c r="B66">
        <v>1</v>
      </c>
      <c r="C66">
        <v>0</v>
      </c>
      <c r="D66">
        <v>-10.081009999999999</v>
      </c>
      <c r="E66">
        <v>0</v>
      </c>
      <c r="F66">
        <v>0</v>
      </c>
      <c r="G66" s="2">
        <f t="shared" si="0"/>
        <v>0</v>
      </c>
    </row>
    <row r="67" spans="1:7" x14ac:dyDescent="0.35">
      <c r="A67" t="s">
        <v>65</v>
      </c>
      <c r="B67">
        <v>1</v>
      </c>
      <c r="C67">
        <v>0</v>
      </c>
      <c r="D67" s="1">
        <v>-0.1171474</v>
      </c>
      <c r="E67">
        <v>0</v>
      </c>
      <c r="F67">
        <v>0</v>
      </c>
      <c r="G67" s="2">
        <f t="shared" ref="G67:G92" si="1">F67*100/$F$94</f>
        <v>0</v>
      </c>
    </row>
    <row r="68" spans="1:7" x14ac:dyDescent="0.35">
      <c r="A68" t="s">
        <v>66</v>
      </c>
      <c r="B68">
        <v>1</v>
      </c>
      <c r="C68">
        <v>0</v>
      </c>
      <c r="D68">
        <v>-3.1724329999999998</v>
      </c>
      <c r="E68">
        <v>0</v>
      </c>
      <c r="F68">
        <v>0</v>
      </c>
      <c r="G68" s="2">
        <f t="shared" si="1"/>
        <v>0</v>
      </c>
    </row>
    <row r="69" spans="1:7" x14ac:dyDescent="0.35">
      <c r="A69" t="s">
        <v>67</v>
      </c>
      <c r="B69">
        <v>1</v>
      </c>
      <c r="C69">
        <v>0</v>
      </c>
      <c r="D69">
        <v>-2.9032789999999999</v>
      </c>
      <c r="E69">
        <v>0</v>
      </c>
      <c r="F69">
        <v>0</v>
      </c>
      <c r="G69" s="2">
        <f t="shared" si="1"/>
        <v>0</v>
      </c>
    </row>
    <row r="70" spans="1:7" x14ac:dyDescent="0.35">
      <c r="A70" t="s">
        <v>68</v>
      </c>
      <c r="B70">
        <v>1</v>
      </c>
      <c r="C70">
        <v>0</v>
      </c>
      <c r="D70">
        <v>-3.9462899999999999</v>
      </c>
      <c r="E70">
        <v>0</v>
      </c>
      <c r="F70">
        <v>0</v>
      </c>
      <c r="G70" s="2">
        <f t="shared" si="1"/>
        <v>0</v>
      </c>
    </row>
    <row r="71" spans="1:7" x14ac:dyDescent="0.35">
      <c r="A71" t="s">
        <v>69</v>
      </c>
      <c r="B71">
        <v>1</v>
      </c>
      <c r="C71">
        <v>0</v>
      </c>
      <c r="D71">
        <v>-65.676130000000001</v>
      </c>
      <c r="E71">
        <v>0</v>
      </c>
      <c r="F71">
        <v>0</v>
      </c>
      <c r="G71" s="2">
        <f t="shared" si="1"/>
        <v>0</v>
      </c>
    </row>
    <row r="72" spans="1:7" x14ac:dyDescent="0.35">
      <c r="A72" t="s">
        <v>70</v>
      </c>
      <c r="B72">
        <v>1</v>
      </c>
      <c r="C72">
        <v>0</v>
      </c>
      <c r="D72">
        <v>-28.040510000000001</v>
      </c>
      <c r="E72">
        <v>0</v>
      </c>
      <c r="F72">
        <v>0</v>
      </c>
      <c r="G72" s="2">
        <f t="shared" si="1"/>
        <v>0</v>
      </c>
    </row>
    <row r="73" spans="1:7" x14ac:dyDescent="0.35">
      <c r="A73" t="s">
        <v>71</v>
      </c>
      <c r="B73">
        <v>1</v>
      </c>
      <c r="C73">
        <v>0</v>
      </c>
      <c r="D73">
        <v>-27.646339999999999</v>
      </c>
      <c r="E73">
        <v>0</v>
      </c>
      <c r="F73">
        <v>0</v>
      </c>
      <c r="G73" s="2">
        <f t="shared" si="1"/>
        <v>0</v>
      </c>
    </row>
    <row r="74" spans="1:7" x14ac:dyDescent="0.35">
      <c r="A74" t="s">
        <v>72</v>
      </c>
      <c r="B74">
        <v>1</v>
      </c>
      <c r="C74">
        <v>0</v>
      </c>
      <c r="D74">
        <v>-15.45871</v>
      </c>
      <c r="E74">
        <v>0</v>
      </c>
      <c r="F74">
        <v>0</v>
      </c>
      <c r="G74" s="2">
        <f t="shared" si="1"/>
        <v>0</v>
      </c>
    </row>
    <row r="75" spans="1:7" x14ac:dyDescent="0.35">
      <c r="A75" t="s">
        <v>73</v>
      </c>
      <c r="B75">
        <v>1</v>
      </c>
      <c r="C75">
        <v>0</v>
      </c>
      <c r="D75">
        <v>-3.9195679999999999</v>
      </c>
      <c r="E75">
        <v>0</v>
      </c>
      <c r="F75">
        <v>0</v>
      </c>
      <c r="G75" s="2">
        <f t="shared" si="1"/>
        <v>0</v>
      </c>
    </row>
    <row r="76" spans="1:7" x14ac:dyDescent="0.35">
      <c r="A76" t="s">
        <v>74</v>
      </c>
      <c r="B76">
        <v>1</v>
      </c>
      <c r="C76">
        <v>0</v>
      </c>
      <c r="D76" s="1">
        <v>-1.2510559999999999</v>
      </c>
      <c r="E76">
        <v>0</v>
      </c>
      <c r="F76">
        <v>0</v>
      </c>
      <c r="G76" s="2">
        <f t="shared" si="1"/>
        <v>0</v>
      </c>
    </row>
    <row r="77" spans="1:7" x14ac:dyDescent="0.35">
      <c r="A77" t="s">
        <v>75</v>
      </c>
      <c r="B77">
        <v>1</v>
      </c>
      <c r="C77">
        <v>0</v>
      </c>
      <c r="D77">
        <v>-92.939019999999999</v>
      </c>
      <c r="E77">
        <v>0</v>
      </c>
      <c r="F77">
        <v>0</v>
      </c>
      <c r="G77" s="2">
        <f t="shared" si="1"/>
        <v>0</v>
      </c>
    </row>
    <row r="78" spans="1:7" x14ac:dyDescent="0.35">
      <c r="A78" t="s">
        <v>76</v>
      </c>
      <c r="B78">
        <v>1</v>
      </c>
      <c r="C78">
        <v>0</v>
      </c>
      <c r="D78">
        <v>-92.939019999999999</v>
      </c>
      <c r="E78">
        <v>0</v>
      </c>
      <c r="F78">
        <v>0</v>
      </c>
      <c r="G78" s="2">
        <f t="shared" si="1"/>
        <v>0</v>
      </c>
    </row>
    <row r="79" spans="1:7" x14ac:dyDescent="0.35">
      <c r="A79" t="s">
        <v>77</v>
      </c>
      <c r="B79">
        <v>1</v>
      </c>
      <c r="C79">
        <v>0</v>
      </c>
      <c r="D79">
        <v>-35.297820000000002</v>
      </c>
      <c r="E79">
        <v>0</v>
      </c>
      <c r="F79">
        <v>0</v>
      </c>
      <c r="G79" s="2">
        <f t="shared" si="1"/>
        <v>0</v>
      </c>
    </row>
    <row r="80" spans="1:7" x14ac:dyDescent="0.35">
      <c r="A80" t="s">
        <v>78</v>
      </c>
      <c r="B80">
        <v>1</v>
      </c>
      <c r="C80">
        <v>0</v>
      </c>
      <c r="D80">
        <v>-4.7120259999999998</v>
      </c>
      <c r="E80">
        <v>0</v>
      </c>
      <c r="F80">
        <v>0</v>
      </c>
      <c r="G80" s="2">
        <f t="shared" si="1"/>
        <v>0</v>
      </c>
    </row>
    <row r="81" spans="1:7" x14ac:dyDescent="0.35">
      <c r="A81" t="s">
        <v>79</v>
      </c>
      <c r="B81">
        <v>1</v>
      </c>
      <c r="C81">
        <v>0</v>
      </c>
      <c r="D81">
        <v>-6.7929729999999999</v>
      </c>
      <c r="E81">
        <v>0</v>
      </c>
      <c r="F81">
        <v>0</v>
      </c>
      <c r="G81" s="2">
        <f t="shared" si="1"/>
        <v>0</v>
      </c>
    </row>
    <row r="82" spans="1:7" x14ac:dyDescent="0.35">
      <c r="A82" t="s">
        <v>80</v>
      </c>
      <c r="B82">
        <v>1</v>
      </c>
      <c r="C82">
        <v>0</v>
      </c>
      <c r="D82">
        <v>-61.33802</v>
      </c>
      <c r="E82">
        <v>0</v>
      </c>
      <c r="F82">
        <v>0</v>
      </c>
      <c r="G82" s="2">
        <f t="shared" si="1"/>
        <v>0</v>
      </c>
    </row>
    <row r="83" spans="1:7" x14ac:dyDescent="0.35">
      <c r="A83" t="s">
        <v>81</v>
      </c>
      <c r="B83">
        <v>1</v>
      </c>
      <c r="C83">
        <v>5.1259599999999997E-3</v>
      </c>
      <c r="D83" s="1">
        <v>1.9749430000000001E-13</v>
      </c>
      <c r="E83">
        <v>1.1287370000000001</v>
      </c>
      <c r="F83">
        <v>2.2725019999999998</v>
      </c>
      <c r="G83" s="2">
        <f t="shared" si="1"/>
        <v>1.8535905567842674</v>
      </c>
    </row>
    <row r="84" spans="1:7" x14ac:dyDescent="0.35">
      <c r="A84" t="s">
        <v>82</v>
      </c>
      <c r="B84">
        <v>1</v>
      </c>
      <c r="C84">
        <v>0</v>
      </c>
      <c r="D84">
        <v>-7.2097490000000004</v>
      </c>
      <c r="E84">
        <v>0</v>
      </c>
      <c r="F84">
        <v>0</v>
      </c>
      <c r="G84" s="2">
        <f t="shared" si="1"/>
        <v>0</v>
      </c>
    </row>
    <row r="85" spans="1:7" x14ac:dyDescent="0.35">
      <c r="A85" t="s">
        <v>83</v>
      </c>
      <c r="B85">
        <v>1</v>
      </c>
      <c r="C85">
        <v>0</v>
      </c>
      <c r="D85">
        <v>-1.0761449999999999</v>
      </c>
      <c r="E85">
        <v>0</v>
      </c>
      <c r="F85">
        <v>0</v>
      </c>
      <c r="G85" s="2">
        <f t="shared" si="1"/>
        <v>0</v>
      </c>
    </row>
    <row r="86" spans="1:7" x14ac:dyDescent="0.35">
      <c r="A86" t="s">
        <v>84</v>
      </c>
      <c r="B86">
        <v>1</v>
      </c>
      <c r="C86">
        <v>0</v>
      </c>
      <c r="D86">
        <v>-6.015428</v>
      </c>
      <c r="E86">
        <v>0</v>
      </c>
      <c r="F86">
        <v>0</v>
      </c>
      <c r="G86" s="2">
        <f t="shared" si="1"/>
        <v>0</v>
      </c>
    </row>
    <row r="87" spans="1:7" x14ac:dyDescent="0.35">
      <c r="A87" t="s">
        <v>85</v>
      </c>
      <c r="B87">
        <v>1</v>
      </c>
      <c r="C87">
        <v>0</v>
      </c>
      <c r="D87" s="1">
        <v>-7.2900090000000004</v>
      </c>
      <c r="E87">
        <v>0</v>
      </c>
      <c r="F87">
        <v>0</v>
      </c>
      <c r="G87" s="2">
        <f t="shared" si="1"/>
        <v>0</v>
      </c>
    </row>
    <row r="88" spans="1:7" x14ac:dyDescent="0.35">
      <c r="A88" t="s">
        <v>86</v>
      </c>
      <c r="B88">
        <v>1</v>
      </c>
      <c r="C88">
        <v>0</v>
      </c>
      <c r="D88">
        <v>-13.096769999999999</v>
      </c>
      <c r="E88">
        <v>0</v>
      </c>
      <c r="F88">
        <v>0</v>
      </c>
      <c r="G88" s="2">
        <f t="shared" si="1"/>
        <v>0</v>
      </c>
    </row>
    <row r="89" spans="1:7" x14ac:dyDescent="0.35">
      <c r="A89" t="s">
        <v>87</v>
      </c>
      <c r="B89">
        <v>1</v>
      </c>
      <c r="C89">
        <v>0</v>
      </c>
      <c r="D89">
        <v>-21.35324</v>
      </c>
      <c r="E89">
        <v>0</v>
      </c>
      <c r="F89">
        <v>0</v>
      </c>
      <c r="G89" s="2">
        <f t="shared" si="1"/>
        <v>0</v>
      </c>
    </row>
    <row r="90" spans="1:7" x14ac:dyDescent="0.35">
      <c r="A90" t="s">
        <v>88</v>
      </c>
      <c r="B90">
        <v>1</v>
      </c>
      <c r="C90">
        <v>0</v>
      </c>
      <c r="D90">
        <v>-44.211320000000001</v>
      </c>
      <c r="E90">
        <v>0</v>
      </c>
      <c r="F90">
        <v>0</v>
      </c>
      <c r="G90" s="2">
        <f t="shared" si="1"/>
        <v>0</v>
      </c>
    </row>
    <row r="91" spans="1:7" x14ac:dyDescent="0.35">
      <c r="A91" t="s">
        <v>89</v>
      </c>
      <c r="B91">
        <v>1</v>
      </c>
      <c r="C91">
        <v>0</v>
      </c>
      <c r="D91">
        <v>-92.939019999999999</v>
      </c>
      <c r="E91">
        <v>0</v>
      </c>
      <c r="F91">
        <v>0</v>
      </c>
      <c r="G91" s="2">
        <f t="shared" si="1"/>
        <v>0</v>
      </c>
    </row>
    <row r="92" spans="1:7" x14ac:dyDescent="0.35">
      <c r="A92" t="s">
        <v>90</v>
      </c>
      <c r="B92">
        <v>1</v>
      </c>
      <c r="C92">
        <v>0</v>
      </c>
      <c r="D92">
        <v>-6.0747169999999997</v>
      </c>
      <c r="E92">
        <v>0</v>
      </c>
      <c r="F92">
        <v>0</v>
      </c>
      <c r="G92" s="2">
        <f t="shared" si="1"/>
        <v>0</v>
      </c>
    </row>
    <row r="94" spans="1:7" x14ac:dyDescent="0.35">
      <c r="A94" t="s">
        <v>93</v>
      </c>
      <c r="F94">
        <f>SUM(F2:F92)</f>
        <v>122.59999877979999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PC_0.5CBI</vt:lpstr>
      <vt:lpstr>PCC35_0.5CBI</vt:lpstr>
      <vt:lpstr>PCC50_0.5CBI</vt:lpstr>
      <vt:lpstr>PC_0.45Model</vt:lpstr>
      <vt:lpstr>PCC35_0.45Model</vt:lpstr>
      <vt:lpstr>PCC50_0.45Model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Ranger</dc:creator>
  <cp:lastModifiedBy>Maxime Ranger</cp:lastModifiedBy>
  <dcterms:created xsi:type="dcterms:W3CDTF">2015-06-05T18:17:20Z</dcterms:created>
  <dcterms:modified xsi:type="dcterms:W3CDTF">2024-09-03T09:03:59Z</dcterms:modified>
</cp:coreProperties>
</file>